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drawings/drawing3.xml" ContentType="application/vnd.openxmlformats-officedocument.drawing+xml"/>
  <Override PartName="/xl/worksheets/sheet86.xml" ContentType="application/vnd.openxmlformats-officedocument.spreadsheetml.worksheet+xml"/>
  <Override PartName="/xl/drawings/drawing4.xml" ContentType="application/vnd.openxmlformats-officedocument.drawing+xml"/>
  <Override PartName="/xl/worksheets/sheet87.xml" ContentType="application/vnd.openxmlformats-officedocument.spreadsheetml.worksheet+xml"/>
  <Override PartName="/xl/drawings/drawing5.xml" ContentType="application/vnd.openxmlformats-officedocument.drawing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625" windowHeight="5460" tabRatio="915" firstSheet="80" activeTab="87"/>
  </bookViews>
  <sheets>
    <sheet name="Trang bìa" sheetId="1" r:id="rId1"/>
    <sheet name="I-ctcy(3)" sheetId="2" r:id="rId2"/>
    <sheet name="B01_chitieuchuyeu(5)" sheetId="3" r:id="rId3"/>
    <sheet name="B02_chitieuBQ(6)" sheetId="4" r:id="rId4"/>
    <sheet name="B03_GDP(giathucte)" sheetId="5" r:id="rId5"/>
    <sheet name="B03_GDP(giathucte)tt" sheetId="6" r:id="rId6"/>
    <sheet name="B04_GDP(giass)" sheetId="7" r:id="rId7"/>
    <sheet name="B04_GDP(giass)tt" sheetId="8" r:id="rId8"/>
    <sheet name="B05_DSTB" sheetId="9" r:id="rId9"/>
    <sheet name="B06_DTkhomer" sheetId="10" r:id="rId10"/>
    <sheet name="B07_hoGD" sheetId="11" r:id="rId11"/>
    <sheet name="B08_BDdanso" sheetId="12" r:id="rId12"/>
    <sheet name="B09_CNVC(16)" sheetId="13" r:id="rId13"/>
    <sheet name="II-NN(17)" sheetId="14" r:id="rId14"/>
    <sheet name="B10_DTđấttựnhiên(19)" sheetId="15" r:id="rId15"/>
    <sheet name="b11-DTGT" sheetId="16" r:id="rId16"/>
    <sheet name="b12NSGT" sheetId="17" r:id="rId17"/>
    <sheet name="b13-SLGT" sheetId="18" r:id="rId18"/>
    <sheet name="b14DTNSSLcâylúa" sheetId="19" r:id="rId19"/>
    <sheet name="B15-lúavụmùa" sheetId="20" r:id="rId20"/>
    <sheet name="b16-lúa ĐX" sheetId="21" r:id="rId21"/>
    <sheet name="b17-lúa HT" sheetId="22" r:id="rId22"/>
    <sheet name="b18-lúa vụ 3" sheetId="23" r:id="rId23"/>
    <sheet name="b19-khoaimỳ" sheetId="24" r:id="rId24"/>
    <sheet name="b20-đậuxanh" sheetId="25" r:id="rId25"/>
    <sheet name="b21-DTlúamùa" sheetId="26" r:id="rId26"/>
    <sheet name="bieu 22-ns mùa" sheetId="27" r:id="rId27"/>
    <sheet name="bieu 23- sl mùa" sheetId="28" r:id="rId28"/>
    <sheet name="bieu 24- DT ĐX" sheetId="29" r:id="rId29"/>
    <sheet name="bieu 25- NS ĐX" sheetId="30" r:id="rId30"/>
    <sheet name="bieu 26- SL ĐX" sheetId="31" r:id="rId31"/>
    <sheet name="bieu 27- DT HT" sheetId="32" r:id="rId32"/>
    <sheet name="bieu 28 - NS HT" sheetId="33" r:id="rId33"/>
    <sheet name="bieu 29- SL HT" sheetId="34" r:id="rId34"/>
    <sheet name="bieu 30- DT TĐ" sheetId="35" r:id="rId35"/>
    <sheet name=" bieu 31 - NS TĐ" sheetId="36" r:id="rId36"/>
    <sheet name="bieu 32SL TĐ" sheetId="37" r:id="rId37"/>
    <sheet name="bieu 33- DT KM" sheetId="38" r:id="rId38"/>
    <sheet name="bieu 34- NS KM" sheetId="39" r:id="rId39"/>
    <sheet name="bieu 35 - SL KM" sheetId="40" r:id="rId40"/>
    <sheet name="bieu 36 - DT ĐX" sheetId="41" r:id="rId41"/>
    <sheet name="bieu 37-NS ĐX" sheetId="42" r:id="rId42"/>
    <sheet name="bieu 38SL ĐX" sheetId="43" r:id="rId43"/>
    <sheet name="bieu 39 CN" sheetId="44" r:id="rId44"/>
    <sheet name="bieu 40 SLCN" sheetId="45" r:id="rId45"/>
    <sheet name="bieu 41-RUNG" sheetId="46" r:id="rId46"/>
    <sheet name="bieu 42 RUNG PT" sheetId="47" r:id="rId47"/>
    <sheet name="bieu 43 MMNN" sheetId="48" r:id="rId48"/>
    <sheet name="bieu 44- HEO" sheetId="49" r:id="rId49"/>
    <sheet name=" 45 TRAU,BO(54)" sheetId="50" r:id="rId50"/>
    <sheet name="III_CN(55)" sheetId="51" r:id="rId51"/>
    <sheet name="B46_CSLD(57) " sheetId="52" r:id="rId52"/>
    <sheet name="B47_CSLD theo xa" sheetId="53" r:id="rId53"/>
    <sheet name="B48_GTSXCN(gcd)" sheetId="54" r:id="rId54"/>
    <sheet name="B48-GTSXCN9(gcđ)" sheetId="55" r:id="rId55"/>
    <sheet name="B49_SPCY" sheetId="56" r:id="rId56"/>
    <sheet name="B50_HHVCLC" sheetId="57" r:id="rId57"/>
    <sheet name="B51_HKVCLC" sheetId="58" r:id="rId58"/>
    <sheet name="B52_NLVT" sheetId="59" r:id="rId59"/>
    <sheet name="B52_NLVT(tt)" sheetId="60" r:id="rId60"/>
    <sheet name="B53_SLPT" sheetId="61" r:id="rId61"/>
    <sheet name="IV_TCHINH(67)" sheetId="62" r:id="rId62"/>
    <sheet name="B54_thuchiNS(69) " sheetId="63" r:id="rId63"/>
    <sheet name="B55_thuchiNSxa" sheetId="64" r:id="rId64"/>
    <sheet name="B56_thuchiNSxa,TT" sheetId="65" r:id="rId65"/>
    <sheet name="B57_thuchiquaNH" sheetId="66" r:id="rId66"/>
    <sheet name="B58_NHchovay" sheetId="67" r:id="rId67"/>
    <sheet name="B59_vonDTXDCB(74)" sheetId="68" r:id="rId68"/>
    <sheet name="V_TTE(75)" sheetId="69" r:id="rId69"/>
    <sheet name=" B60_GiaoDuc(77)" sheetId="70" r:id="rId70"/>
    <sheet name=" B61_GDMN" sheetId="71" r:id="rId71"/>
    <sheet name="B62_GDtieuhoc" sheetId="72" r:id="rId72"/>
    <sheet name="B63_THCS-THPT " sheetId="73" r:id="rId73"/>
    <sheet name="B64_HScuoicap" sheetId="74" r:id="rId74"/>
    <sheet name="B65_CS&amp;CBYT" sheetId="75" r:id="rId75"/>
    <sheet name="B66_SLCB YT" sheetId="76" r:id="rId76"/>
    <sheet name="B67_YT-KHHGD" sheetId="77" r:id="rId77"/>
    <sheet name="B68_TDTT" sheetId="78" r:id="rId78"/>
    <sheet name="B69_VHNT" sheetId="79" r:id="rId79"/>
    <sheet name="B70_TBLS" sheetId="80" r:id="rId80"/>
    <sheet name="B70_TBLS(TT) " sheetId="81" r:id="rId81"/>
    <sheet name="B71_Chua Su sãi" sheetId="82" r:id="rId82"/>
    <sheet name="B72_Chua Am" sheetId="83" r:id="rId83"/>
    <sheet name="B73_Hộ nghèo" sheetId="84" r:id="rId84"/>
    <sheet name="B74_CSLD ca the" sheetId="85" r:id="rId85"/>
    <sheet name="B75-CSLD cá thể" sheetId="86" r:id="rId86"/>
    <sheet name="B76-CSLD cá thể" sheetId="87" r:id="rId87"/>
    <sheet name="DMĐVHC" sheetId="88" r:id="rId88"/>
    <sheet name="DMĐVHC (2)" sheetId="89" r:id="rId89"/>
    <sheet name="DMĐVHC (3)" sheetId="90" r:id="rId90"/>
    <sheet name="DMĐVHC (4)97" sheetId="91" r:id="rId91"/>
    <sheet name="mucluc" sheetId="92" r:id="rId92"/>
    <sheet name="Sheet1" sheetId="93" r:id="rId93"/>
  </sheets>
  <externalReferences>
    <externalReference r:id="rId96"/>
    <externalReference r:id="rId97"/>
  </externalReferences>
  <definedNames>
    <definedName name="_xlnm.Print_Area" localSheetId="10">'B07_hoGD'!$A$1:$K$24</definedName>
    <definedName name="_xlnm.Print_Area" localSheetId="72">'B63_THCS-THPT '!$A$1:$E$39</definedName>
    <definedName name="_xlnm.Print_Area" localSheetId="80">'B70_TBLS(TT) '!$A$1:$D$35</definedName>
    <definedName name="_xlnm.Print_Titles" localSheetId="69">' B60_GiaoDuc(77)'!$5:$6</definedName>
    <definedName name="_xlnm.Print_Titles" localSheetId="4">'B03_GDP(giathucte)'!$6:$7</definedName>
    <definedName name="_xlnm.Print_Titles" localSheetId="5">'B03_GDP(giathucte)tt'!$6:$7</definedName>
    <definedName name="_xlnm.Print_Titles" localSheetId="6">'B04_GDP(giass)'!$6:$6</definedName>
    <definedName name="_xlnm.Print_Titles" localSheetId="7">'B04_GDP(giass)tt'!$6:$6</definedName>
    <definedName name="_xlnm.Print_Titles" localSheetId="15">'b11-DTGT'!$5:$5</definedName>
    <definedName name="_xlnm.Print_Titles" localSheetId="51">'B46_CSLD(57) '!$6:$7</definedName>
    <definedName name="_xlnm.Print_Titles" localSheetId="53">'B48_GTSXCN(gcd)'!$7:$8</definedName>
    <definedName name="_xlnm.Print_Titles" localSheetId="58">'B52_NLVT'!$6:$7</definedName>
    <definedName name="_xlnm.Print_Titles" localSheetId="59">'B52_NLVT(tt)'!$6:$7</definedName>
    <definedName name="_xlnm.Print_Titles" localSheetId="67">'B59_vonDTXDCB(74)'!$5:$5</definedName>
    <definedName name="_xlnm.Print_Titles" localSheetId="72">'B63_THCS-THPT '!$5:$5</definedName>
    <definedName name="_xlnm.Print_Titles" localSheetId="79">'B70_TBLS'!$4:$5</definedName>
    <definedName name="_xlnm.Print_Titles" localSheetId="80">'B70_TBLS(TT) '!$4:$5</definedName>
    <definedName name="_xlnm.Print_Titles" localSheetId="82">'B72_Chua Am'!$8:$8</definedName>
    <definedName name="_xlnm.Print_Titles" localSheetId="84">'B74_CSLD ca the'!$6:$9</definedName>
    <definedName name="_xlnm.Print_Titles" localSheetId="87">'DMĐVHC'!$6:$7</definedName>
    <definedName name="_xlnm.Print_Titles" localSheetId="88">'DMĐVHC (2)'!$8:$9</definedName>
    <definedName name="_xlnm.Print_Titles" localSheetId="89">'DMĐVHC (3)'!$7:$8</definedName>
    <definedName name="_xlnm.Print_Titles" localSheetId="90">'DMĐVHC (4)97'!$6:$7</definedName>
    <definedName name="_xlnm.Print_Titles" localSheetId="91">'mucluc'!$3:$4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<sst xmlns="http://schemas.openxmlformats.org/spreadsheetml/2006/main" count="3788" uniqueCount="1235">
  <si>
    <t>CÔNG NHÂN VIÊN CHỨC NHÀ NƯỚC</t>
  </si>
  <si>
    <t>Biểu số : 07</t>
  </si>
  <si>
    <t>ĐVT: Người</t>
  </si>
  <si>
    <t>TỔNG SỐ</t>
  </si>
  <si>
    <t xml:space="preserve"> Phân theo ngành cấp I</t>
  </si>
  <si>
    <t xml:space="preserve">  1. Nông nghiệp</t>
  </si>
  <si>
    <t xml:space="preserve">  2. Khai khoáng</t>
  </si>
  <si>
    <t xml:space="preserve">  3. Công nghiệp chế biến</t>
  </si>
  <si>
    <t xml:space="preserve">  4. SX, phân phối điện</t>
  </si>
  <si>
    <t xml:space="preserve">  5. Cung cấp nước, hoạt động QL</t>
  </si>
  <si>
    <t xml:space="preserve">  6. Xây dựng</t>
  </si>
  <si>
    <t xml:space="preserve">  7. Bán buôn và bán lẻ, SC ô tô, mô tô</t>
  </si>
  <si>
    <t xml:space="preserve">  9. Dịch vụ ăn uống và lưu trú</t>
  </si>
  <si>
    <t xml:space="preserve"> 10. Thông tin và truyền thông</t>
  </si>
  <si>
    <t xml:space="preserve"> 11. Hoạt động tài chính, ngân hàng</t>
  </si>
  <si>
    <t>C/T/CV</t>
  </si>
  <si>
    <t xml:space="preserve"> Chia ra</t>
  </si>
  <si>
    <t xml:space="preserve"> A. Chi XDCB</t>
  </si>
  <si>
    <t>THU</t>
  </si>
  <si>
    <t>CHI</t>
  </si>
  <si>
    <t xml:space="preserve"> - Chi cho vay</t>
  </si>
  <si>
    <t>"</t>
  </si>
  <si>
    <t>2001</t>
  </si>
  <si>
    <t>Chia ra</t>
  </si>
  <si>
    <t xml:space="preserve"> 2. Chi HCSN</t>
  </si>
  <si>
    <t>20/7,5</t>
  </si>
  <si>
    <t>12/30</t>
  </si>
  <si>
    <t>184/150</t>
  </si>
  <si>
    <t>2002</t>
  </si>
  <si>
    <t>-</t>
  </si>
  <si>
    <t>190/168</t>
  </si>
  <si>
    <t>12/24</t>
  </si>
  <si>
    <t>37/48</t>
  </si>
  <si>
    <t>141/96</t>
  </si>
  <si>
    <t>255/85</t>
  </si>
  <si>
    <t>20/15</t>
  </si>
  <si>
    <t>%</t>
  </si>
  <si>
    <t>HS</t>
  </si>
  <si>
    <t xml:space="preserve">            - Khoai lang</t>
  </si>
  <si>
    <t>Con</t>
  </si>
  <si>
    <t>Ha</t>
  </si>
  <si>
    <t xml:space="preserve">      + Heo</t>
  </si>
  <si>
    <t>CV</t>
  </si>
  <si>
    <t>KW</t>
  </si>
  <si>
    <t>2003</t>
  </si>
  <si>
    <t>1.000 con</t>
  </si>
  <si>
    <t>01</t>
  </si>
  <si>
    <t>03</t>
  </si>
  <si>
    <t>05</t>
  </si>
  <si>
    <t>07</t>
  </si>
  <si>
    <t>09</t>
  </si>
  <si>
    <t>11</t>
  </si>
  <si>
    <t>13</t>
  </si>
  <si>
    <t>2004</t>
  </si>
  <si>
    <t>70/30</t>
  </si>
  <si>
    <t>25/30</t>
  </si>
  <si>
    <t>15/15</t>
  </si>
  <si>
    <t>10/15</t>
  </si>
  <si>
    <t>210/74</t>
  </si>
  <si>
    <t>Sè 
l­îng</t>
  </si>
  <si>
    <t>C«ng 
suÊt</t>
  </si>
  <si>
    <t>380/82,5</t>
  </si>
  <si>
    <t>31/37,5</t>
  </si>
  <si>
    <t>141/82,5</t>
  </si>
  <si>
    <t>465/268</t>
  </si>
  <si>
    <t>584/240</t>
  </si>
  <si>
    <t>400/242</t>
  </si>
  <si>
    <t>95/60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</si>
  <si>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</si>
  <si>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</si>
  <si>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</si>
  <si>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</si>
  <si>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</si>
  <si>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</si>
  <si>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</si>
  <si>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</si>
  <si>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</si>
  <si>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</si>
  <si>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</si>
  <si>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</si>
  <si>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</si>
  <si>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</si>
  <si>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</si>
  <si>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</si>
  <si>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</si>
  <si>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</si>
  <si>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</si>
  <si>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</si>
  <si>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</si>
  <si>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</si>
  <si>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</si>
  <si>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</si>
  <si>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</si>
  <si>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</si>
  <si>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</si>
  <si>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</si>
  <si>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</si>
  <si>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</si>
  <si>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</si>
  <si>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</si>
  <si>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</si>
  <si>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</si>
  <si>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</si>
  <si>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</si>
  <si>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</si>
  <si>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</si>
  <si>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</si>
  <si>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</si>
  <si>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</si>
  <si>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</si>
  <si>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</si>
  <si>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</si>
  <si>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</si>
  <si>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</si>
  <si>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</si>
  <si>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</si>
  <si>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</si>
  <si>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</si>
  <si>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</si>
  <si>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</si>
  <si>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</si>
  <si>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</si>
  <si>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</si>
  <si>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</si>
  <si>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</si>
  <si>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</si>
  <si>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</si>
  <si>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</si>
  <si>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</si>
  <si>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</si>
  <si>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</si>
  <si>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</si>
  <si>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</si>
  <si>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</si>
  <si>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</si>
  <si>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</si>
  <si>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</si>
  <si>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</si>
  <si>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</si>
  <si>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</si>
  <si>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</si>
  <si>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</si>
  <si>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</si>
  <si>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</si>
  <si>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</si>
  <si>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</si>
  <si>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</si>
  <si>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</si>
  <si>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</si>
  <si>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</si>
  <si>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Trang</t>
  </si>
  <si>
    <t>I</t>
  </si>
  <si>
    <t>02</t>
  </si>
  <si>
    <t>04</t>
  </si>
  <si>
    <t>06</t>
  </si>
  <si>
    <t>II</t>
  </si>
  <si>
    <t>08</t>
  </si>
  <si>
    <t>III</t>
  </si>
  <si>
    <t>IV</t>
  </si>
  <si>
    <t>70</t>
  </si>
  <si>
    <t>71</t>
  </si>
  <si>
    <t>72</t>
  </si>
  <si>
    <t>73</t>
  </si>
  <si>
    <t>V</t>
  </si>
  <si>
    <t>75</t>
  </si>
  <si>
    <t>77</t>
  </si>
  <si>
    <t>78</t>
  </si>
  <si>
    <t>79</t>
  </si>
  <si>
    <t>80</t>
  </si>
  <si>
    <t>81</t>
  </si>
  <si>
    <t>83</t>
  </si>
  <si>
    <t>84</t>
  </si>
  <si>
    <t>85</t>
  </si>
  <si>
    <t xml:space="preserve"> -   </t>
  </si>
  <si>
    <t>74</t>
  </si>
  <si>
    <t>Số lao động (người)</t>
  </si>
  <si>
    <t>A</t>
  </si>
  <si>
    <t>Tổng số</t>
  </si>
  <si>
    <t>ấp míi thµnh lËp</t>
  </si>
  <si>
    <t xml:space="preserve"> </t>
  </si>
  <si>
    <t xml:space="preserve">   - Cao đẳng</t>
  </si>
  <si>
    <t>108/90</t>
  </si>
  <si>
    <t>CỤC THỐNG KÊ AN GIANG</t>
  </si>
  <si>
    <t>NIÊN GIÁM</t>
  </si>
  <si>
    <t>THỐNG KÊ</t>
  </si>
  <si>
    <t>HUYỆN TRI TÔN</t>
  </si>
  <si>
    <t xml:space="preserve">                   ....................................................................................</t>
  </si>
  <si>
    <t>Biểu số: 01</t>
  </si>
  <si>
    <t>NHỮNG CHỈ TIÊU CHỦ YẾU</t>
  </si>
  <si>
    <t>Chỉ tiêu</t>
  </si>
  <si>
    <t>ĐVT</t>
  </si>
  <si>
    <t xml:space="preserve"> Dân số trung bình</t>
  </si>
  <si>
    <t>Người</t>
  </si>
  <si>
    <t xml:space="preserve"> Tỷ lệ tăng tự nhiên</t>
  </si>
  <si>
    <t xml:space="preserve"> CNVC Nhà nước</t>
  </si>
  <si>
    <t>Tr.đồng</t>
  </si>
  <si>
    <t>Tấn</t>
  </si>
  <si>
    <t xml:space="preserve"> GDP (giá thực tế)</t>
  </si>
  <si>
    <t xml:space="preserve"> GDP (giá so sánh)</t>
  </si>
  <si>
    <t xml:space="preserve"> Giá trị SXCN - TTCN
 (Theo giá cố định)</t>
  </si>
  <si>
    <t xml:space="preserve"> Thu ngân sách Nhà nước</t>
  </si>
  <si>
    <t xml:space="preserve"> Chi ngân sách Nhà nước</t>
  </si>
  <si>
    <t xml:space="preserve"> Số giường bệnh</t>
  </si>
  <si>
    <t>Giường</t>
  </si>
  <si>
    <t xml:space="preserve"> Số lượng Y sĩ, Bác sĩ</t>
  </si>
  <si>
    <t xml:space="preserve">  TĐ : Cấp xã</t>
  </si>
  <si>
    <t xml:space="preserve"> Số máy đ.thoại thuê bao (*)</t>
  </si>
  <si>
    <t xml:space="preserve"> Học sinh phổ thông</t>
  </si>
  <si>
    <t xml:space="preserve"> Ghi chú: (*) Số máy điện thoại do Bưu điện quản lý.</t>
  </si>
  <si>
    <t>cái</t>
  </si>
  <si>
    <t>CHỈ TIÊU BÌNH QUÂN</t>
  </si>
  <si>
    <t>Các chỉ tiêu</t>
  </si>
  <si>
    <r>
      <t>Ng/Km</t>
    </r>
    <r>
      <rPr>
        <vertAlign val="superscript"/>
        <sz val="10"/>
        <rFont val="Arial Narrow"/>
        <family val="2"/>
      </rPr>
      <t>2</t>
    </r>
  </si>
  <si>
    <t xml:space="preserve"> - Mật độ dân số</t>
  </si>
  <si>
    <t xml:space="preserve"> - Tổng sản phẩm (GDP)
   bình quân đầu người
   (Giá thực tế)</t>
  </si>
  <si>
    <t>Tr.đồng/
người</t>
  </si>
  <si>
    <t>Kg/người</t>
  </si>
  <si>
    <t xml:space="preserve">   TĐ : Có điện lưới quốc gia</t>
  </si>
  <si>
    <t xml:space="preserve"> - Tỷ lệ xã, Thị trấn có điện thoại</t>
  </si>
  <si>
    <t xml:space="preserve"> - Số máy ĐT b/q 1000 hộ</t>
  </si>
  <si>
    <t>Máy/1.000h</t>
  </si>
  <si>
    <t xml:space="preserve"> - Y, Bác sĩ trên một vạn dân</t>
  </si>
  <si>
    <t>Người/
10.000 dân</t>
  </si>
  <si>
    <t xml:space="preserve"> - HSPT trên 1 vạn dân</t>
  </si>
  <si>
    <t>giường/
10.000 dân</t>
  </si>
  <si>
    <t xml:space="preserve"> - Giường bệnh viện 1 vạn dân</t>
  </si>
  <si>
    <t>TOÀN HUYỆN</t>
  </si>
  <si>
    <t>ĐVT : Người</t>
  </si>
  <si>
    <t>T.Trấn Tri Tôn</t>
  </si>
  <si>
    <t>TT Ba Chúc</t>
  </si>
  <si>
    <t>Xã Lạc Qưới</t>
  </si>
  <si>
    <t>Xã Lê Trì</t>
  </si>
  <si>
    <t>Xã Vĩnh Gia</t>
  </si>
  <si>
    <t>Xã Vĩnh Phước</t>
  </si>
  <si>
    <t>Xã Châu Lăng</t>
  </si>
  <si>
    <t>Xã Lương Phi</t>
  </si>
  <si>
    <t>X.Lương An Trà</t>
  </si>
  <si>
    <t>Xã Tà Đảnh</t>
  </si>
  <si>
    <t>Xã Núi Tô</t>
  </si>
  <si>
    <t>Xã An Tức</t>
  </si>
  <si>
    <t>Xã Cô Tô</t>
  </si>
  <si>
    <t>Xã Tân Tuyến</t>
  </si>
  <si>
    <t>Xã Ô Lâm</t>
  </si>
  <si>
    <t>DÂN SỐ TRUNG BÌNH</t>
  </si>
  <si>
    <t>Biểu số : 03</t>
  </si>
  <si>
    <t>Biểu số : 04</t>
  </si>
  <si>
    <t>Tổng 
số</t>
  </si>
  <si>
    <t>TĐ: 
Nữ</t>
  </si>
  <si>
    <t>Biểu số : 05</t>
  </si>
  <si>
    <t xml:space="preserve">    ĐVT : hộ</t>
  </si>
  <si>
    <t>Tổng
số</t>
  </si>
  <si>
    <t>TĐ: hộ  
Khơmer</t>
  </si>
  <si>
    <t>DÂN TỘC KHƠMER</t>
  </si>
  <si>
    <t>BIẾN ĐỘNG DÂN SỐ</t>
  </si>
  <si>
    <t>Biểu số : 06</t>
  </si>
  <si>
    <t>Năm</t>
  </si>
  <si>
    <t>Tỷ lệ sinh</t>
  </si>
  <si>
    <t>Tỷ lệ chết</t>
  </si>
  <si>
    <t>Tỷ lệ tăng 
tự nhiên</t>
  </si>
  <si>
    <t>ĐVT : %</t>
  </si>
  <si>
    <t xml:space="preserve"> 12. Hoạt động kinh doanh bất động sản</t>
  </si>
  <si>
    <t xml:space="preserve"> 13. Hoạt động chuyên môn KH-CN</t>
  </si>
  <si>
    <t xml:space="preserve"> 14. Hoạt động hành chánh và dịch vụ</t>
  </si>
  <si>
    <t xml:space="preserve"> 15. Hoạt động đảng cộng sản, tổ chức
      chính trị-XH, QLNN</t>
  </si>
  <si>
    <t xml:space="preserve"> 16. Giáo dục đào tạo</t>
  </si>
  <si>
    <t xml:space="preserve"> 17. Y tế và hoạt động trợ giúp XH</t>
  </si>
  <si>
    <t xml:space="preserve"> 18. Nghệ thuật, vui chơi và giải trí</t>
  </si>
  <si>
    <t>Biểu số : 08</t>
  </si>
  <si>
    <t>DIỆN TÍCH ĐẤT TỰ NHIÊN</t>
  </si>
  <si>
    <t>ĐVT : Ha</t>
  </si>
  <si>
    <t>Trong đó</t>
  </si>
  <si>
    <t>Đơn vị</t>
  </si>
  <si>
    <t>Đất  SX
Nông
nghiệp</t>
  </si>
  <si>
    <t>Đất 
lâm 
nghiệp</t>
  </si>
  <si>
    <t>Đất 
chuyên
dùng</t>
  </si>
  <si>
    <t>Đất 
ở</t>
  </si>
  <si>
    <t>Đất 
chưa 
S.dụng</t>
  </si>
  <si>
    <t>Biểu số : 09</t>
  </si>
  <si>
    <t>ĐVT : Triệu đồng</t>
  </si>
  <si>
    <t xml:space="preserve"> A. Cơ cấu kinh tế</t>
  </si>
  <si>
    <t xml:space="preserve"> - Nông, lâm nghiệp - thủy sản</t>
  </si>
  <si>
    <t xml:space="preserve"> - Dịch vụ</t>
  </si>
  <si>
    <t xml:space="preserve"> - Công nghiệp - Xây dựng</t>
  </si>
  <si>
    <t xml:space="preserve"> B. Phân theo ngành kinh tế</t>
  </si>
  <si>
    <t xml:space="preserve">  5. Cung cấp nước, HĐ QL và 
      xử lý rác thải</t>
  </si>
  <si>
    <t xml:space="preserve">  1. Nông-lâm-thủy sản</t>
  </si>
  <si>
    <t xml:space="preserve">  chia ra: - Nông nghiệp</t>
  </si>
  <si>
    <t xml:space="preserve">             - Lâm nghiệp</t>
  </si>
  <si>
    <t xml:space="preserve">             - Thủy sản</t>
  </si>
  <si>
    <t xml:space="preserve">  7. Bán buôn và bán lẻ, SC ô tô,
      mô tô xe máy và xe có động
      cơ khác</t>
  </si>
  <si>
    <t xml:space="preserve">  8. Vận tải và kho bãi</t>
  </si>
  <si>
    <t>10. Thông tin và truyền thông</t>
  </si>
  <si>
    <t>11. Hoạt động tài chính, ngân hàng</t>
  </si>
  <si>
    <t>13. Hoạt động chuyên môn KH-CN</t>
  </si>
  <si>
    <t>12. H.động kinh doanh bất động sản</t>
  </si>
  <si>
    <t>14. Hoạt động hành chính và dịch vụ</t>
  </si>
  <si>
    <t xml:space="preserve">15. HĐ đảng cộng sản, tổ chức
     chính trị-XH, QLNN </t>
  </si>
  <si>
    <t>16. Giáo dục đào tạo</t>
  </si>
  <si>
    <t>17. Y tế và hoạt động trợ giúp XH</t>
  </si>
  <si>
    <t>18. Nghệ thuật, vui chơi và giải trí</t>
  </si>
  <si>
    <t>19. Hoạt động dịch vụ khác</t>
  </si>
  <si>
    <t>20. HĐ làm thuê các công việc trong
      hộ gia đình</t>
  </si>
  <si>
    <t>21. HĐ của các tổ chức và CQ Q tế</t>
  </si>
  <si>
    <t>(Theo giá so sánh năm 1994)</t>
  </si>
  <si>
    <t xml:space="preserve">                  (theo QĐ số:10/2007/QĐ-TTg ngày 23/01/2007 của Thủ tướng Chính phủ)</t>
  </si>
  <si>
    <t>Biểu số : 10</t>
  </si>
  <si>
    <t>Tổng số (I+II )</t>
  </si>
  <si>
    <t>I. Diện tích gieo trồng cây</t>
  </si>
  <si>
    <t xml:space="preserve"> * Trong đó cây lúa:</t>
  </si>
  <si>
    <t xml:space="preserve">  - Vụ Đông Xuân</t>
  </si>
  <si>
    <t xml:space="preserve">  - Vụ Hè Thu</t>
  </si>
  <si>
    <t xml:space="preserve">  - Vụ Mùa</t>
  </si>
  <si>
    <t xml:space="preserve">     TĐ: Mùa trên</t>
  </si>
  <si>
    <t xml:space="preserve">  - Vụ Ba (Thu Đông)</t>
  </si>
  <si>
    <t xml:space="preserve"> Tổng số chia ra</t>
  </si>
  <si>
    <t xml:space="preserve">   1. Lúa</t>
  </si>
  <si>
    <t xml:space="preserve">     TĐ: - Bắp</t>
  </si>
  <si>
    <t xml:space="preserve">            - Khoai mỳ</t>
  </si>
  <si>
    <t xml:space="preserve">   3. Màu thực phẩm</t>
  </si>
  <si>
    <t xml:space="preserve">    TĐ: - Đậu xanh</t>
  </si>
  <si>
    <t xml:space="preserve">           - Dưa hấu</t>
  </si>
  <si>
    <t xml:space="preserve">          - Rau dưa các loại</t>
  </si>
  <si>
    <t xml:space="preserve">   4. Cây công nghiệp ngắn ngày</t>
  </si>
  <si>
    <t xml:space="preserve">          - Đậu phọng</t>
  </si>
  <si>
    <t xml:space="preserve">          - Bông vải</t>
  </si>
  <si>
    <t xml:space="preserve">          - Đậu nành</t>
  </si>
  <si>
    <t xml:space="preserve">          - Mè</t>
  </si>
  <si>
    <t xml:space="preserve">          - Gừng</t>
  </si>
  <si>
    <t xml:space="preserve">          - Đay</t>
  </si>
  <si>
    <t>II. DTGT cây lâu năm</t>
  </si>
  <si>
    <t xml:space="preserve">   2. Màu lương thực 
       (không kể lúa)</t>
  </si>
  <si>
    <t>ĐVT: Ha</t>
  </si>
  <si>
    <t>DIỆN TÍCH GIEO TRỒNG</t>
  </si>
  <si>
    <t>Biểu số : 11</t>
  </si>
  <si>
    <t xml:space="preserve"> I. Cây hàng năm</t>
  </si>
  <si>
    <t>NĂNG SUẤT GIEO TRỒNG</t>
  </si>
  <si>
    <t>ĐVT: Tạ/ha</t>
  </si>
  <si>
    <t>Biểu số : 12</t>
  </si>
  <si>
    <t xml:space="preserve"> 1. Cây lúa</t>
  </si>
  <si>
    <t xml:space="preserve"> 2. Màu lương thực 
     (không kể lúa)</t>
  </si>
  <si>
    <t xml:space="preserve"> 3. Màu thực phẩm</t>
  </si>
  <si>
    <t xml:space="preserve">   TĐ: - Đậu xanh</t>
  </si>
  <si>
    <t xml:space="preserve">         - Rau dưa các loại</t>
  </si>
  <si>
    <t xml:space="preserve">         - Dưa hấu</t>
  </si>
  <si>
    <t xml:space="preserve"> 4. Màu công nghiệp </t>
  </si>
  <si>
    <t>Biểu số : 13</t>
  </si>
  <si>
    <t>SẢN LƯỢNG CÂY TRỒNG</t>
  </si>
  <si>
    <t>ĐVT: Tấn</t>
  </si>
  <si>
    <t>II. Cây lâu năm khác</t>
  </si>
  <si>
    <t>Tên đơn vị</t>
  </si>
  <si>
    <t>Diện tích
(ha)</t>
  </si>
  <si>
    <t>Năng suất
(Tạ/ha)</t>
  </si>
  <si>
    <t>Sản lượng
(Tấn)</t>
  </si>
  <si>
    <t xml:space="preserve"> 1. Thị trấn Tri Tôn</t>
  </si>
  <si>
    <t xml:space="preserve"> 2. Thị trấn Ba Chúc</t>
  </si>
  <si>
    <t xml:space="preserve"> 3. Xã Lạc Qưới</t>
  </si>
  <si>
    <t xml:space="preserve"> 4. Xã Lê Trì</t>
  </si>
  <si>
    <t xml:space="preserve"> 5. Xã Vĩnh Gia</t>
  </si>
  <si>
    <t xml:space="preserve"> 6. Xã Vĩnh Phước</t>
  </si>
  <si>
    <t xml:space="preserve"> 7. Xã Châu Lăng</t>
  </si>
  <si>
    <t xml:space="preserve"> 8. Xã Lương Phi</t>
  </si>
  <si>
    <t xml:space="preserve"> 9. Xã Lương An Trà</t>
  </si>
  <si>
    <t>10. Xã Tà Đảnh</t>
  </si>
  <si>
    <t>11. Xã Núi Tô</t>
  </si>
  <si>
    <t>12. Xã An Tức</t>
  </si>
  <si>
    <t>13. Xã Cô Tô</t>
  </si>
  <si>
    <t>14. Xã Tân Tuyến</t>
  </si>
  <si>
    <t>15. Xã Ô Lâm</t>
  </si>
  <si>
    <t>Biểu số : 14</t>
  </si>
  <si>
    <t>DIỆN TÍCH - NĂNG SUẤT - SẢN LƯỢNG</t>
  </si>
  <si>
    <t>CÂY LÚA VỤ MÙA</t>
  </si>
  <si>
    <t>Biểu số : 15</t>
  </si>
  <si>
    <t>Biểu số : 16</t>
  </si>
  <si>
    <t>CÂY LÚA VỤ ĐÔNG XUÂN</t>
  </si>
  <si>
    <t>CÂY LÚA VỤ HÈ THU</t>
  </si>
  <si>
    <t>Biểu số : 17</t>
  </si>
  <si>
    <t>CÂY LÚA VỤ BA (THU ĐÔNG)</t>
  </si>
  <si>
    <t>Biểu số : 18</t>
  </si>
  <si>
    <t>Biểu số : 19</t>
  </si>
  <si>
    <t>CÂY KHOAI MỲ</t>
  </si>
  <si>
    <t>Biểu số : 20</t>
  </si>
  <si>
    <t>DIỆN TÍCH CÂY LÚA VỤ MÙA</t>
  </si>
  <si>
    <t>NĂNG SUẤT CÂY LÚA VỤ MÙA</t>
  </si>
  <si>
    <t>ĐVT : Tạ/ha</t>
  </si>
  <si>
    <t>Biểu số : 22</t>
  </si>
  <si>
    <t>Biểu số : 21</t>
  </si>
  <si>
    <t>SẢN LƯỢNG CÂY LÚA VỤ MÙA</t>
  </si>
  <si>
    <t>Biểu số : 23</t>
  </si>
  <si>
    <t xml:space="preserve"> DIỆN TÍCH CÂY LÚA VỤ ĐÔNG XUÂN</t>
  </si>
  <si>
    <t>Biểu số : 24</t>
  </si>
  <si>
    <t>Biểu số : 25</t>
  </si>
  <si>
    <t>NĂNG SUẤT CÂY LÚA</t>
  </si>
  <si>
    <t xml:space="preserve">VỤ ĐÔNG XUÂN  </t>
  </si>
  <si>
    <t>SẢN LƯỢNG CÂY LÚA</t>
  </si>
  <si>
    <t>VỤ ĐÔNG XUÂN</t>
  </si>
  <si>
    <t>Biểu số : 26</t>
  </si>
  <si>
    <t>Biểu số : 27</t>
  </si>
  <si>
    <t>DIỆN TÍCH CÂY LÚA VỤ HÈ THU</t>
  </si>
  <si>
    <t>Biểu số : 28</t>
  </si>
  <si>
    <t>NĂNG SUẤT CÂY LÚA VỤ HÈ THU</t>
  </si>
  <si>
    <t>Biểu số : 29</t>
  </si>
  <si>
    <t>SẢN LƯỢNG CÂY LÚA VỤ HÈ THU</t>
  </si>
  <si>
    <t>Biểu số : 30</t>
  </si>
  <si>
    <t>DIỆN TÍCH CÂY LÚA VỤ BA</t>
  </si>
  <si>
    <t>Biểu số : 31</t>
  </si>
  <si>
    <t>NĂNG SUẤT CÂY LÚA VỤ BA</t>
  </si>
  <si>
    <t>Biểu số : 32</t>
  </si>
  <si>
    <t>SẢN LƯỢNG CÂY LÚA VỤ BA</t>
  </si>
  <si>
    <t>Biểu số : 33</t>
  </si>
  <si>
    <t>DIỆN TÍCH CÂY KHOAI MỲ</t>
  </si>
  <si>
    <t>Biểu số : 34</t>
  </si>
  <si>
    <t>NĂNG SUẤT CÂY KHOAI MỲ</t>
  </si>
  <si>
    <t>Biểu số : 35</t>
  </si>
  <si>
    <t>SẢN LƯỢNG CÂY KHOAI MỲ</t>
  </si>
  <si>
    <t>Biểu số : 36</t>
  </si>
  <si>
    <t>DIỆN TÍCH CÂY ĐẬU XANH</t>
  </si>
  <si>
    <t>Biểu số : 37</t>
  </si>
  <si>
    <t>NĂNG SUẤT CÂY ĐẬU XANH</t>
  </si>
  <si>
    <t>Biểu số : 38</t>
  </si>
  <si>
    <t>SẢN LƯỢNG CÂY ĐẬU XANH</t>
  </si>
  <si>
    <t>Biểu số : 39</t>
  </si>
  <si>
    <t>CHĂN NUÔI</t>
  </si>
  <si>
    <t xml:space="preserve"> 1. Trâu</t>
  </si>
  <si>
    <t xml:space="preserve">     TĐ: Cày kéo</t>
  </si>
  <si>
    <t xml:space="preserve"> 2. Bò</t>
  </si>
  <si>
    <t xml:space="preserve"> 3. Heo 
    (không kể heo sữa)</t>
  </si>
  <si>
    <t xml:space="preserve"> 4. Gà</t>
  </si>
  <si>
    <t xml:space="preserve">     TĐ: Gà nuôi CN</t>
  </si>
  <si>
    <t xml:space="preserve">      - Mái đẻ</t>
  </si>
  <si>
    <t xml:space="preserve"> 5. Vịt</t>
  </si>
  <si>
    <t xml:space="preserve">     TĐ: - Vịt đàn</t>
  </si>
  <si>
    <t xml:space="preserve">           - Mái đẻ</t>
  </si>
  <si>
    <t xml:space="preserve"> 6. Dê, cừu, ngựa</t>
  </si>
  <si>
    <t xml:space="preserve"> 7. Số bè cá</t>
  </si>
  <si>
    <t>Cái</t>
  </si>
  <si>
    <t xml:space="preserve">  * Diện tích nuôi cá</t>
  </si>
  <si>
    <t xml:space="preserve">   - Chân ruộng</t>
  </si>
  <si>
    <t xml:space="preserve">   - Ao hầm</t>
  </si>
  <si>
    <t xml:space="preserve">  * Diện tích nuôi tôm</t>
  </si>
  <si>
    <t>Biểu số : 40</t>
  </si>
  <si>
    <t>SẢN PHẨM CHĂN NUÔI GIA SÚC</t>
  </si>
  <si>
    <t>GIA CẦM VÀ THỦY SẢN</t>
  </si>
  <si>
    <t xml:space="preserve">      + Trâu</t>
  </si>
  <si>
    <t xml:space="preserve">      + Bò</t>
  </si>
  <si>
    <t xml:space="preserve">      + Gà</t>
  </si>
  <si>
    <t>II. Sản lượng thủy sàn</t>
  </si>
  <si>
    <t xml:space="preserve"> - Sản lượng cá</t>
  </si>
  <si>
    <t xml:space="preserve">  + Nuôi bè</t>
  </si>
  <si>
    <t xml:space="preserve">  + Nuôi hầm, chân ruộng</t>
  </si>
  <si>
    <t>I. Sản lượng thịt hơi
   xuất chuồng</t>
  </si>
  <si>
    <t xml:space="preserve">      + Vịt</t>
  </si>
  <si>
    <t>Biểu số : 41</t>
  </si>
  <si>
    <t>DIỆN TÍCH TRỒNG RỪNG MỚI TẬP TRUNG</t>
  </si>
  <si>
    <t xml:space="preserve"> * Chia theo TPKT</t>
  </si>
  <si>
    <t xml:space="preserve">  - Quốc doanh</t>
  </si>
  <si>
    <t xml:space="preserve">  - Tổ chức khác</t>
  </si>
  <si>
    <t xml:space="preserve">  - Hộ gia đình</t>
  </si>
  <si>
    <t xml:space="preserve"> * Chia theo Xã, Thị trấn</t>
  </si>
  <si>
    <t>Biểu số : 42</t>
  </si>
  <si>
    <t>DIỆN TÍCH CÂY TRỒNG PHÂN TÁN</t>
  </si>
  <si>
    <t>ĐVT: 1.000 cây</t>
  </si>
  <si>
    <t>Biểu số : 43</t>
  </si>
  <si>
    <t>MÁY MÓC PHỤC VỤ NÔNG NGHIỆP</t>
  </si>
  <si>
    <t xml:space="preserve"> 1. Máy kéo</t>
  </si>
  <si>
    <t>Chiếc</t>
  </si>
  <si>
    <t xml:space="preserve">   - Tổng công suất</t>
  </si>
  <si>
    <t xml:space="preserve"> 2. Máy động lực</t>
  </si>
  <si>
    <t xml:space="preserve">  a. Động cơ điện</t>
  </si>
  <si>
    <t xml:space="preserve">      Công suất</t>
  </si>
  <si>
    <t xml:space="preserve">  b. Động cơ Diesel</t>
  </si>
  <si>
    <t xml:space="preserve">  c. Động cơ chạy xăng</t>
  </si>
  <si>
    <t xml:space="preserve"> 3. Máy công tác</t>
  </si>
  <si>
    <t xml:space="preserve">  a. Máy bơm nước</t>
  </si>
  <si>
    <t xml:space="preserve">      Sản lượng</t>
  </si>
  <si>
    <t xml:space="preserve">  b. Máy tuốt lúa</t>
  </si>
  <si>
    <t xml:space="preserve">      Năng suất</t>
  </si>
  <si>
    <t xml:space="preserve">  c. Máy xay xát</t>
  </si>
  <si>
    <t>Tấn/H</t>
  </si>
  <si>
    <t xml:space="preserve">  d. Máy bơm thuốc trừ sâu</t>
  </si>
  <si>
    <t xml:space="preserve">  e. Máy công tác</t>
  </si>
  <si>
    <t xml:space="preserve">  f. Máy gặt lúa</t>
  </si>
  <si>
    <r>
      <t>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/H</t>
    </r>
  </si>
  <si>
    <t>Biểu số : 44</t>
  </si>
  <si>
    <t>ĐÀN HEO (Không kể heo sữa)</t>
  </si>
  <si>
    <t xml:space="preserve">           ĐVT: Con</t>
  </si>
  <si>
    <t>Biểu số : 45</t>
  </si>
  <si>
    <t>ĐÀN BÒ</t>
  </si>
  <si>
    <t xml:space="preserve"> TĐ : - Cày kéo</t>
  </si>
  <si>
    <t xml:space="preserve">        - Cái trên 2 tuổi</t>
  </si>
  <si>
    <t>* Phân theo Xã, Thị trấn</t>
  </si>
  <si>
    <t>GIAO THÔNG VẬN TẢI</t>
  </si>
  <si>
    <t>Biểu số : 46</t>
  </si>
  <si>
    <t>CƠ SỞ &amp; LAO ĐỘNG CN - TTCN NQD</t>
  </si>
  <si>
    <t>Cơ 
sở</t>
  </si>
  <si>
    <t>Lao động</t>
  </si>
  <si>
    <r>
      <t>I. Ch</t>
    </r>
    <r>
      <rPr>
        <sz val="10"/>
        <rFont val="Arial Narrow"/>
        <family val="2"/>
      </rPr>
      <t>i</t>
    </r>
    <r>
      <rPr>
        <b/>
        <sz val="10"/>
        <rFont val="Arial Narrow"/>
        <family val="2"/>
      </rPr>
      <t>a theo ngành cấp I</t>
    </r>
  </si>
  <si>
    <t xml:space="preserve"> Công nghiệp khai thác mỏ</t>
  </si>
  <si>
    <t xml:space="preserve"> Công nghiệp chế biến</t>
  </si>
  <si>
    <t xml:space="preserve"> Công nghiệp điện, nước</t>
  </si>
  <si>
    <r>
      <t>II. Ch</t>
    </r>
    <r>
      <rPr>
        <sz val="10"/>
        <rFont val="Arial Narrow"/>
        <family val="2"/>
      </rPr>
      <t>i</t>
    </r>
    <r>
      <rPr>
        <b/>
        <sz val="10"/>
        <rFont val="Arial Narrow"/>
        <family val="2"/>
      </rPr>
      <t>a theo ngành cấp II</t>
    </r>
  </si>
  <si>
    <t xml:space="preserve"> - Khai thác đá và mỏ khác</t>
  </si>
  <si>
    <t xml:space="preserve"> - SX thực phẩm và đồ uống</t>
  </si>
  <si>
    <t xml:space="preserve"> - Dệt</t>
  </si>
  <si>
    <t xml:space="preserve"> - SX trang phục</t>
  </si>
  <si>
    <t xml:space="preserve"> - Sơ chế da</t>
  </si>
  <si>
    <t xml:space="preserve"> - Chế biến gỗ &amp; SP từ gỗ</t>
  </si>
  <si>
    <t xml:space="preserve"> - Xuất bản in và sao ghi</t>
  </si>
  <si>
    <t xml:space="preserve"> - SX hóa chất &amp; các SPHC</t>
  </si>
  <si>
    <t xml:space="preserve"> - SX các SP từ ch.khoáng
   phi kim loại</t>
  </si>
  <si>
    <t xml:space="preserve"> - SX các SP từ kim loại</t>
  </si>
  <si>
    <t xml:space="preserve"> - SX MMTB điện</t>
  </si>
  <si>
    <t xml:space="preserve"> - SX &amp; PP điện, nước</t>
  </si>
  <si>
    <t>Biểu số : 47</t>
  </si>
  <si>
    <t>Biểu số : 48</t>
  </si>
  <si>
    <t>I. PHÂN THEO TP KINH TẾ</t>
  </si>
  <si>
    <t xml:space="preserve"> -  Nhà nước</t>
  </si>
  <si>
    <t xml:space="preserve"> - Tập thể</t>
  </si>
  <si>
    <t xml:space="preserve"> - Tư nhân</t>
  </si>
  <si>
    <t>II. Chia theo ngành 
    công nghiệp cấp I</t>
  </si>
  <si>
    <t xml:space="preserve"> * Công nghiệp khai thác mỏ</t>
  </si>
  <si>
    <t xml:space="preserve"> * Công nghiệp chế biến</t>
  </si>
  <si>
    <t xml:space="preserve"> * SX và phân phối điện, nước</t>
  </si>
  <si>
    <t>III. Chia theo ngành 
     công nghiệp cấp II</t>
  </si>
  <si>
    <t xml:space="preserve"> - SX hóa chấtt &amp; các SPHC</t>
  </si>
  <si>
    <t xml:space="preserve"> - SX các SP từ chất khoáng
    phi kim loại</t>
  </si>
  <si>
    <t xml:space="preserve"> - SX máy móc thiết bị</t>
  </si>
  <si>
    <t xml:space="preserve"> - SX MM và TB điện</t>
  </si>
  <si>
    <t xml:space="preserve"> - SX giường tủ bàn ghế và
   các sản phẩm khác</t>
  </si>
  <si>
    <t xml:space="preserve"> - SX và phân phối điện, nước</t>
  </si>
  <si>
    <t>Biểu số : 49</t>
  </si>
  <si>
    <t>SẢN PHẨM CHỦ YẾU</t>
  </si>
  <si>
    <t>CN - TTCN NGOÀI QUỐC DOANH</t>
  </si>
  <si>
    <t>Tên sản phẩm</t>
  </si>
  <si>
    <t xml:space="preserve"> - Nước mắm</t>
  </si>
  <si>
    <t>Lít</t>
  </si>
  <si>
    <t xml:space="preserve"> - Gạo ngô xay xát</t>
  </si>
  <si>
    <t xml:space="preserve"> - Bánh kẹo các loại</t>
  </si>
  <si>
    <t xml:space="preserve"> - Nước chấm</t>
  </si>
  <si>
    <t xml:space="preserve"> - Rượu trắng</t>
  </si>
  <si>
    <t xml:space="preserve"> - Hàng thêu</t>
  </si>
  <si>
    <t>Bộ</t>
  </si>
  <si>
    <t xml:space="preserve"> - Quần áo may sẳn</t>
  </si>
  <si>
    <t xml:space="preserve"> - Giày dép da các loại</t>
  </si>
  <si>
    <t>đôi</t>
  </si>
  <si>
    <t xml:space="preserve"> - Gỗ xẽ các loại</t>
  </si>
  <si>
    <t xml:space="preserve"> - Ngói lợp</t>
  </si>
  <si>
    <t xml:space="preserve"> - Gạch lát hoa</t>
  </si>
  <si>
    <t xml:space="preserve"> - Nông cụ cầm tay</t>
  </si>
  <si>
    <t xml:space="preserve"> - Đồ tol sắ tây</t>
  </si>
  <si>
    <t>1000cái</t>
  </si>
  <si>
    <r>
      <t>m</t>
    </r>
    <r>
      <rPr>
        <vertAlign val="superscript"/>
        <sz val="10"/>
        <rFont val="Arial Narrow"/>
        <family val="2"/>
      </rPr>
      <t>3</t>
    </r>
  </si>
  <si>
    <t>1000viên</t>
  </si>
  <si>
    <t>Biểu số : 50</t>
  </si>
  <si>
    <t>KHỐI LƯỢNG HÀNG HÓA</t>
  </si>
  <si>
    <t>VẬN CHUYỂN - LUÂN CHUYỂN</t>
  </si>
  <si>
    <t>(1.000 tấn)</t>
  </si>
  <si>
    <t>I - Phân theo ngành kinh tế</t>
  </si>
  <si>
    <t xml:space="preserve">  - Cá thể</t>
  </si>
  <si>
    <t xml:space="preserve">   - Đường bộ</t>
  </si>
  <si>
    <t xml:space="preserve">   - Đuờng sông</t>
  </si>
  <si>
    <t>II - Phân theo ngành vận tải</t>
  </si>
  <si>
    <t>KL HÀNG HÓA luân chuyển</t>
  </si>
  <si>
    <t>KL HÀNG HÓA vận chuyển</t>
  </si>
  <si>
    <t>Biểu số : 51</t>
  </si>
  <si>
    <t>KHỐI LƯỢNG HÀNH KHÁCH</t>
  </si>
  <si>
    <t>KL Hành khách vận chuyển</t>
  </si>
  <si>
    <t>(1.000 tấn/km)</t>
  </si>
  <si>
    <t>(1000 người)</t>
  </si>
  <si>
    <t>KL Hành khách luân chuyển</t>
  </si>
  <si>
    <t>(1000 người/km)</t>
  </si>
  <si>
    <t>Biểu số : 52</t>
  </si>
  <si>
    <t>NĂNG LỰC VẬN TẢI</t>
  </si>
  <si>
    <t>(Thời điểm 31/12 hàng năm )</t>
  </si>
  <si>
    <t>Số
lượng</t>
  </si>
  <si>
    <t>Công 
suất</t>
  </si>
  <si>
    <t>ĐVT
công 
suất</t>
  </si>
  <si>
    <t>C/Tấn</t>
  </si>
  <si>
    <t>C/ghế</t>
  </si>
  <si>
    <t>I. PTVT đường bộ</t>
  </si>
  <si>
    <t>1. Xe tải hàng hóa</t>
  </si>
  <si>
    <t xml:space="preserve"> - Xe có trọng tải dưới 2 tấn</t>
  </si>
  <si>
    <t>2. Xe vận tải hành khách</t>
  </si>
  <si>
    <t xml:space="preserve"> - Xe loại 2 bánh cơ giới</t>
  </si>
  <si>
    <t xml:space="preserve">  + Xe honda đầu</t>
  </si>
  <si>
    <t xml:space="preserve"> - Các loại xe thô sơ 
   dùng chở khách
   (xe lôI, xe ngựa)</t>
  </si>
  <si>
    <t xml:space="preserve"> II- PT VT đường sông</t>
  </si>
  <si>
    <t xml:space="preserve"> 1. Tàu hàng</t>
  </si>
  <si>
    <t xml:space="preserve"> - Từ 1 đến dưới 5 tấn</t>
  </si>
  <si>
    <t xml:space="preserve"> - Xe từ 2 - dưới 5 tấn</t>
  </si>
  <si>
    <t xml:space="preserve"> - Xe từ 5 - dưới 10 tấn</t>
  </si>
  <si>
    <t xml:space="preserve"> - Xe từ 10 - dưới 15 tấn</t>
  </si>
  <si>
    <t xml:space="preserve"> - Xe từ 5 đến 10 ghế  </t>
  </si>
  <si>
    <t xml:space="preserve"> - Xe từ 11 đến 20 ghế</t>
  </si>
  <si>
    <t xml:space="preserve"> - Xe từ 21 đến 30 ghế</t>
  </si>
  <si>
    <t xml:space="preserve"> - Xe từ 31 đến 40 ghế</t>
  </si>
  <si>
    <t xml:space="preserve"> - Xe từ 41 đến 50 ghế</t>
  </si>
  <si>
    <t xml:space="preserve"> - Xe từ 51 chỗ ngồi trở lên </t>
  </si>
  <si>
    <t xml:space="preserve"> - Từ 5 đến dưới 10 tấn</t>
  </si>
  <si>
    <t xml:space="preserve"> - Từ 10 đến dưới 20 tấn</t>
  </si>
  <si>
    <t xml:space="preserve"> - Từ 20 đến dưới 30 tấn</t>
  </si>
  <si>
    <t>Biểu số : 53</t>
  </si>
  <si>
    <t>SỐ LƯỢNG PHƯƠNG TIỆN</t>
  </si>
  <si>
    <t>ĐVT: Chiếc</t>
  </si>
  <si>
    <t>Vận tải hàng hóa</t>
  </si>
  <si>
    <t>Đường 
bộ</t>
  </si>
  <si>
    <t>Đuờng 
sông</t>
  </si>
  <si>
    <t>Vận tải hành khách</t>
  </si>
  <si>
    <t>Biểu số : 54</t>
  </si>
  <si>
    <t>IV - TÀI CHÍNH - NGÂN HÀNG</t>
  </si>
  <si>
    <t>THU CHI NGÂN SÁCH NHÀ NƯỚC</t>
  </si>
  <si>
    <t>Cấp huyện</t>
  </si>
  <si>
    <t>ĐVT: Triệu đồng</t>
  </si>
  <si>
    <t>1. Thu từ khu vực kinh tế 
    quốc doanh</t>
  </si>
  <si>
    <t xml:space="preserve"> 2. Thu thuế CTN</t>
  </si>
  <si>
    <t xml:space="preserve"> 3. Thu thuế Nông nghiệp</t>
  </si>
  <si>
    <t xml:space="preserve"> 4. Thu khác</t>
  </si>
  <si>
    <t xml:space="preserve"> 5. Thu kết dư</t>
  </si>
  <si>
    <t xml:space="preserve"> 6. Thu chuyển giao</t>
  </si>
  <si>
    <t xml:space="preserve"> 1. Chi xây dựng cơ bản</t>
  </si>
  <si>
    <t xml:space="preserve"> 2. Chi thường xuyên</t>
  </si>
  <si>
    <t>Biểu số : 55</t>
  </si>
  <si>
    <t>THU CHI NGÂN SÁCH XÃ</t>
  </si>
  <si>
    <t>(Phân theo khoản mục)</t>
  </si>
  <si>
    <t xml:space="preserve"> Trong đó:</t>
  </si>
  <si>
    <t xml:space="preserve"> A. Thu từ kinh tế xã</t>
  </si>
  <si>
    <t xml:space="preserve">  1. Thu sự nghiệp</t>
  </si>
  <si>
    <t xml:space="preserve">  3. Thu khác</t>
  </si>
  <si>
    <t xml:space="preserve">  4. Nhân dân đóng góp</t>
  </si>
  <si>
    <t xml:space="preserve"> B. Thu kết dư</t>
  </si>
  <si>
    <t xml:space="preserve"> C. Thu trợ cấp</t>
  </si>
  <si>
    <t xml:space="preserve"> B. Chi thường xuyên</t>
  </si>
  <si>
    <t xml:space="preserve"> 1. Chi sự nghiệp kinh tế</t>
  </si>
  <si>
    <t xml:space="preserve">  a. Chi sự nghiệp Văn xã</t>
  </si>
  <si>
    <t xml:space="preserve">  b. Chi quản lý Nhà nước</t>
  </si>
  <si>
    <t xml:space="preserve">  c. Chi khác</t>
  </si>
  <si>
    <t xml:space="preserve"> C. Chi tạm ứng</t>
  </si>
  <si>
    <t>Biểu số : 56</t>
  </si>
  <si>
    <t>THU CHI NGÂN SÁCH XÃ, THỊ TRẤN</t>
  </si>
  <si>
    <t>Biểu số : 57</t>
  </si>
  <si>
    <t>THU CHI TIỀN MẶT</t>
  </si>
  <si>
    <t>QUA QŨY NGÂN HÀNG</t>
  </si>
  <si>
    <t>TỔNG THU</t>
  </si>
  <si>
    <t xml:space="preserve"> - Thu tiết kiệm</t>
  </si>
  <si>
    <t xml:space="preserve"> - Thu kỳ phiếu</t>
  </si>
  <si>
    <t xml:space="preserve"> - Thu nợ</t>
  </si>
  <si>
    <t xml:space="preserve"> - Thu khác</t>
  </si>
  <si>
    <t>TỔNG CHI</t>
  </si>
  <si>
    <t xml:space="preserve"> - Chi tiết kiệm</t>
  </si>
  <si>
    <t xml:space="preserve"> - Chi kỳ phiếu</t>
  </si>
  <si>
    <t xml:space="preserve"> - Chi khác</t>
  </si>
  <si>
    <t>CÂN ĐỐI</t>
  </si>
  <si>
    <t>Biểu số : 58</t>
  </si>
  <si>
    <t>NGÂN HÀNG CHO VAY</t>
  </si>
  <si>
    <t>A. CHO VAY NGẮN HẠN</t>
  </si>
  <si>
    <t xml:space="preserve"> Số dư cuối năm</t>
  </si>
  <si>
    <t xml:space="preserve"> I. Phân theo TP kinh tế</t>
  </si>
  <si>
    <t xml:space="preserve"> - Cá thể</t>
  </si>
  <si>
    <t xml:space="preserve"> II. Phân theo NGÀNH KT</t>
  </si>
  <si>
    <t xml:space="preserve"> - Công nghiệp</t>
  </si>
  <si>
    <t xml:space="preserve"> - Thương nghiệp</t>
  </si>
  <si>
    <t xml:space="preserve"> - Nông nghiệp</t>
  </si>
  <si>
    <t xml:space="preserve"> - SX vật chất khác</t>
  </si>
  <si>
    <t>B. CHO VAY DÀI HẠN</t>
  </si>
  <si>
    <t xml:space="preserve">  Số dư cuối năm</t>
  </si>
  <si>
    <t xml:space="preserve"> Phân theo TP kinh tế</t>
  </si>
  <si>
    <t>Biểu số : 59</t>
  </si>
  <si>
    <t>VỐN ĐẦU TƯ XÂY DỰNG CƠ BẢN</t>
  </si>
  <si>
    <t>TÊN CÔNG TRÌNH</t>
  </si>
  <si>
    <t>TỔNG SỐ VỐN ĐẦU TƯ</t>
  </si>
  <si>
    <t>I . ĐT có tính chất SXVC</t>
  </si>
  <si>
    <t xml:space="preserve"> 1. Hệ thống điện</t>
  </si>
  <si>
    <t xml:space="preserve"> 2. Hệ thống giao thông</t>
  </si>
  <si>
    <t xml:space="preserve"> 4. Hệ thống nước</t>
  </si>
  <si>
    <t xml:space="preserve"> 5. Công nghiệp chế biến</t>
  </si>
  <si>
    <t xml:space="preserve"> 1. Giáo dục đào tạo</t>
  </si>
  <si>
    <t xml:space="preserve"> 2. Y tế</t>
  </si>
  <si>
    <t xml:space="preserve"> 3. Văn hóa TT - TDTT</t>
  </si>
  <si>
    <t xml:space="preserve"> 5. Công trình công cộng</t>
  </si>
  <si>
    <t>V - Y TẾ - GIÁO DỤC</t>
  </si>
  <si>
    <t>VĂN HÓA - THỂ THAO</t>
  </si>
  <si>
    <t>Biểu số : 60</t>
  </si>
  <si>
    <t>GIÁO DỤC</t>
  </si>
  <si>
    <t xml:space="preserve"> I. Mầm non</t>
  </si>
  <si>
    <t xml:space="preserve">   (Nhà trẻ - Mẫu giáo)</t>
  </si>
  <si>
    <t xml:space="preserve"> - Trường</t>
  </si>
  <si>
    <t xml:space="preserve"> - Lớp</t>
  </si>
  <si>
    <t xml:space="preserve"> - Học sinh</t>
  </si>
  <si>
    <t xml:space="preserve"> - Giáo viên</t>
  </si>
  <si>
    <t>Trường</t>
  </si>
  <si>
    <t>Lớp</t>
  </si>
  <si>
    <t xml:space="preserve"> II. Tiểu học</t>
  </si>
  <si>
    <t xml:space="preserve"> III. Trung học cơ sở</t>
  </si>
  <si>
    <t xml:space="preserve"> IV. THPT (Cấp III)</t>
  </si>
  <si>
    <t xml:space="preserve"> Năm học</t>
  </si>
  <si>
    <t>Biểu số : 61</t>
  </si>
  <si>
    <t>TÌNH HÌNH GIÁO DỤC MẦM NON</t>
  </si>
  <si>
    <t>(Nhà trẻ và mẫu giáo)</t>
  </si>
  <si>
    <t>Học sinh</t>
  </si>
  <si>
    <t>Giáo viên</t>
  </si>
  <si>
    <t>Biểu số : 62</t>
  </si>
  <si>
    <t>TÌNH HÌNH GIÁO DỤC TIỂU HỌC</t>
  </si>
  <si>
    <t xml:space="preserve"> * Phân theo xã, thị trấn</t>
  </si>
  <si>
    <t>TÌNH HÌNH GIÁO DỤC THCS VÀ THPT</t>
  </si>
  <si>
    <t xml:space="preserve"> A. Trung học cơ sở</t>
  </si>
  <si>
    <t>B. Trung học phổ thông</t>
  </si>
  <si>
    <t xml:space="preserve"> 3. Xã Châu Lăng</t>
  </si>
  <si>
    <t>Biểu số : 63</t>
  </si>
  <si>
    <t>Biểu số : 64</t>
  </si>
  <si>
    <t>HỌC SINH PHỔ THÔNG Ở CUỐI CẤP</t>
  </si>
  <si>
    <t>Tiểu học</t>
  </si>
  <si>
    <t>Trung học
cơ sở</t>
  </si>
  <si>
    <t>Trung học
phổ thông</t>
  </si>
  <si>
    <t>Biểu số : 65</t>
  </si>
  <si>
    <t xml:space="preserve"> I. Số cơ sở y tế</t>
  </si>
  <si>
    <t xml:space="preserve"> - Bệnh viện</t>
  </si>
  <si>
    <t xml:space="preserve"> - Phòng khám khu vực</t>
  </si>
  <si>
    <t xml:space="preserve"> - Trạm y tế xã, thị trấn</t>
  </si>
  <si>
    <t xml:space="preserve"> - Trạm, phòng khám KHHGĐ</t>
  </si>
  <si>
    <t xml:space="preserve"> II. Số giường bệnh</t>
  </si>
  <si>
    <r>
      <t xml:space="preserve"> III. Cán bộ ngành y</t>
    </r>
    <r>
      <rPr>
        <sz val="10"/>
        <rFont val="Arial"/>
        <family val="2"/>
      </rPr>
      <t xml:space="preserve"> (Người)</t>
    </r>
  </si>
  <si>
    <t xml:space="preserve">  - Bác sĩ</t>
  </si>
  <si>
    <t xml:space="preserve">  - Y sĩ</t>
  </si>
  <si>
    <t xml:space="preserve">  - Nữ hộ sinh trung học</t>
  </si>
  <si>
    <t xml:space="preserve">  - Khác</t>
  </si>
  <si>
    <r>
      <t xml:space="preserve"> IV. Cán bộ ngành dược</t>
    </r>
    <r>
      <rPr>
        <sz val="10"/>
        <rFont val="Arial"/>
        <family val="2"/>
      </rPr>
      <t xml:space="preserve"> (Người)</t>
    </r>
  </si>
  <si>
    <t xml:space="preserve">  - Dược sĩ cao cấp</t>
  </si>
  <si>
    <t xml:space="preserve">  - Dược sĩ trung cấp</t>
  </si>
  <si>
    <t xml:space="preserve">  - Dược tá</t>
  </si>
  <si>
    <t>CƠ SỞ VÀ CÁN BỘ Y TẾ</t>
  </si>
  <si>
    <t>Biểu số : 66</t>
  </si>
  <si>
    <t>SỐ LƯỢNG CÁN BỘ Y TẾ</t>
  </si>
  <si>
    <t>TĐ:
Bác 
sĩ</t>
  </si>
  <si>
    <t xml:space="preserve"> - Bệnh viện trung tâm</t>
  </si>
  <si>
    <t xml:space="preserve"> - Trạm y tế xã</t>
  </si>
  <si>
    <t xml:space="preserve"> - TT y tế dự phòng</t>
  </si>
  <si>
    <t xml:space="preserve"> * Chia ra xã, thị trấn</t>
  </si>
  <si>
    <t>Biểu số : 67</t>
  </si>
  <si>
    <t>HOẠT ĐỘNG Y TẾ - KHHGĐ</t>
  </si>
  <si>
    <t xml:space="preserve"> * Số lượt người</t>
  </si>
  <si>
    <t xml:space="preserve">  + Khám bệnh các loại</t>
  </si>
  <si>
    <t>Lượt</t>
  </si>
  <si>
    <t xml:space="preserve">  + Điều trị ngoại trú</t>
  </si>
  <si>
    <t xml:space="preserve">  + Điều trị nội trú</t>
  </si>
  <si>
    <t xml:space="preserve"> * Số bệnh nhân chết</t>
  </si>
  <si>
    <t xml:space="preserve"> II. PHỤ KHOA</t>
  </si>
  <si>
    <t xml:space="preserve"> I. KHÁM VÀ ĐIỀU TRỊ</t>
  </si>
  <si>
    <t xml:space="preserve"> - Số lượt người khám phụ khoa</t>
  </si>
  <si>
    <t xml:space="preserve"> - Số người khám thai</t>
  </si>
  <si>
    <t xml:space="preserve"> - Số lần sinh tại các cơ sở y tế</t>
  </si>
  <si>
    <t>Lần</t>
  </si>
  <si>
    <t xml:space="preserve"> III. KẾ HOẠCH HÓA GĐ</t>
  </si>
  <si>
    <t xml:space="preserve"> - Số người dùng capốt</t>
  </si>
  <si>
    <t xml:space="preserve"> - Số người uống thuốc tránh thai</t>
  </si>
  <si>
    <t xml:space="preserve"> - Số người triệt sản</t>
  </si>
  <si>
    <t xml:space="preserve"> - Số người nạo phá thai</t>
  </si>
  <si>
    <t>Biểu số : 68</t>
  </si>
  <si>
    <t>THỂ DỤC - THỂ THAO</t>
  </si>
  <si>
    <t xml:space="preserve">  I. Cơ sở</t>
  </si>
  <si>
    <t xml:space="preserve">   - Sân bóng đá</t>
  </si>
  <si>
    <t xml:space="preserve">   - Sân bóng chuyền</t>
  </si>
  <si>
    <t xml:space="preserve">   - Sân quần vợt</t>
  </si>
  <si>
    <t xml:space="preserve">  II. Số đội thể dục thể thao</t>
  </si>
  <si>
    <t xml:space="preserve">   - Đội bóng đá</t>
  </si>
  <si>
    <t xml:space="preserve"> III. Chuyên viên TDTT</t>
  </si>
  <si>
    <t xml:space="preserve">   - Đại học</t>
  </si>
  <si>
    <t xml:space="preserve">   - Trung học</t>
  </si>
  <si>
    <t xml:space="preserve">   - Huấn luyện viên</t>
  </si>
  <si>
    <t xml:space="preserve"> IV. Phong trào TDTT</t>
  </si>
  <si>
    <t xml:space="preserve"> - Số người luyện tập T/Xuyên</t>
  </si>
  <si>
    <t xml:space="preserve">     TĐ: Học sinh</t>
  </si>
  <si>
    <t>Biểu số : 69</t>
  </si>
  <si>
    <t>VĂN HÓA NGHỆ THUẬT</t>
  </si>
  <si>
    <t xml:space="preserve"> I. Nhà Văn hóa</t>
  </si>
  <si>
    <t xml:space="preserve"> - Số nhà văn hóa</t>
  </si>
  <si>
    <t xml:space="preserve">  Chia ra: + Cấp huyện</t>
  </si>
  <si>
    <t xml:space="preserve">              + Cấp xã</t>
  </si>
  <si>
    <t xml:space="preserve"> - Số buổi hoạt động</t>
  </si>
  <si>
    <t xml:space="preserve"> II. Thư Viện</t>
  </si>
  <si>
    <t xml:space="preserve"> - Số thư viện</t>
  </si>
  <si>
    <t xml:space="preserve">              + Khác</t>
  </si>
  <si>
    <t xml:space="preserve"> - Tổng số lượng sách</t>
  </si>
  <si>
    <t xml:space="preserve">   TĐ: Sách mới bổ sung</t>
  </si>
  <si>
    <t xml:space="preserve"> - Số lượt người đọc</t>
  </si>
  <si>
    <t xml:space="preserve"> III. Nghệ thuật</t>
  </si>
  <si>
    <t xml:space="preserve"> - Rạp hát chiếu phim</t>
  </si>
  <si>
    <t xml:space="preserve"> - Số đội văn nghệ</t>
  </si>
  <si>
    <t xml:space="preserve"> - Số đoàn nghệ thuật</t>
  </si>
  <si>
    <t xml:space="preserve"> - Số buổi biểu diễn</t>
  </si>
  <si>
    <t>Biểu số : 70</t>
  </si>
  <si>
    <t>GIA ĐÌNH TBLS, CÓ CÔNG CÁCH MẠNG</t>
  </si>
  <si>
    <t>GĐTBLS-GĐ có công cách mạng</t>
  </si>
  <si>
    <t>Thương binh</t>
  </si>
  <si>
    <t>Liệt sĩ</t>
  </si>
  <si>
    <t>Có công CM</t>
  </si>
  <si>
    <t>Biểu số : 70 (tiếp theo)</t>
  </si>
  <si>
    <t>Đã giải quyết nhà tình nghĩa</t>
  </si>
  <si>
    <t>Biểu số : 71</t>
  </si>
  <si>
    <t>CHÙA VÀ SƯ SÃI KHƠME</t>
  </si>
  <si>
    <t>CHÙA</t>
  </si>
  <si>
    <t>SƯ SÃI</t>
  </si>
  <si>
    <t>Biểu số : 72</t>
  </si>
  <si>
    <t>Biểu số : 73</t>
  </si>
  <si>
    <t>DANH MỤC CÁC ĐƠN VỊ HÀNH CHÍNH</t>
  </si>
  <si>
    <t>TT</t>
  </si>
  <si>
    <t>MÃ XÃ</t>
  </si>
  <si>
    <t>Mã ấp</t>
  </si>
  <si>
    <t xml:space="preserve">891 - HUYỆN TRI TÔN </t>
  </si>
  <si>
    <t xml:space="preserve"> Thị Trấn Tri Tôn (30544)</t>
  </si>
  <si>
    <t>Khóm 1</t>
  </si>
  <si>
    <t>Khóm 2</t>
  </si>
  <si>
    <t>Khóm 3</t>
  </si>
  <si>
    <t>Khóm 4</t>
  </si>
  <si>
    <t>Khóm 5</t>
  </si>
  <si>
    <t>Khóm 6</t>
  </si>
  <si>
    <t xml:space="preserve"> Thị Trấn Ba Chúc  (30547)</t>
  </si>
  <si>
    <t>Khóm An Bình</t>
  </si>
  <si>
    <t>Khóm An Hòa A</t>
  </si>
  <si>
    <t>Khóm An Hòa B</t>
  </si>
  <si>
    <t>Khóm Thanh Lương</t>
  </si>
  <si>
    <t>Khóm An Định A</t>
  </si>
  <si>
    <t>Khóm An Định B</t>
  </si>
  <si>
    <t>Khóm Núi Nước</t>
  </si>
  <si>
    <t xml:space="preserve"> Xã Lạc Qưới (30550)</t>
  </si>
  <si>
    <t>Ấp Vĩnh Hòa</t>
  </si>
  <si>
    <t>Ấp Vĩnh Qưới</t>
  </si>
  <si>
    <t>Ấp Vĩnh Phú</t>
  </si>
  <si>
    <t>Ấp Vĩnh Thuận</t>
  </si>
  <si>
    <t xml:space="preserve"> Xã Lê Trì (30553)</t>
  </si>
  <si>
    <t>Ấp An Thạnh</t>
  </si>
  <si>
    <t>Ấp Trung An</t>
  </si>
  <si>
    <t>Ấp Sóc Tức</t>
  </si>
  <si>
    <t xml:space="preserve"> Xã Vĩnh Gia (30556)</t>
  </si>
  <si>
    <t>Ấp Vĩnh Hiệp</t>
  </si>
  <si>
    <t>Ấp Vĩnh Cầu</t>
  </si>
  <si>
    <t>Ấp Vĩnh Lạc</t>
  </si>
  <si>
    <t xml:space="preserve"> Xã Vĩnh Phước (30559)</t>
  </si>
  <si>
    <t>Ấp An Phước</t>
  </si>
  <si>
    <t>Ấp Vĩnh Lợi</t>
  </si>
  <si>
    <t>Ấp Vĩnh Lộc</t>
  </si>
  <si>
    <t>Ấp Vĩnh Thành</t>
  </si>
  <si>
    <t>Ấp An Lộc</t>
  </si>
  <si>
    <t xml:space="preserve"> Xã Châu Lăng (30562)</t>
  </si>
  <si>
    <t>Ấp An Lợi</t>
  </si>
  <si>
    <t>Ấp An Hòa</t>
  </si>
  <si>
    <t>Ấp An Thuận</t>
  </si>
  <si>
    <t>Ấp Cây Me</t>
  </si>
  <si>
    <t>Ấp Tà On</t>
  </si>
  <si>
    <t>Ấp Rò Leng</t>
  </si>
  <si>
    <t>Ấp Nơ Pi</t>
  </si>
  <si>
    <t>Ấp Mằng Rò</t>
  </si>
  <si>
    <t xml:space="preserve"> Xã Lương Phi (30565)</t>
  </si>
  <si>
    <t>Ấp An Thành</t>
  </si>
  <si>
    <t>Ấp An Nhơn</t>
  </si>
  <si>
    <t>Ấp Tà Miệt</t>
  </si>
  <si>
    <t>Ấp An Ninh</t>
  </si>
  <si>
    <t>Ấp Tà Dung</t>
  </si>
  <si>
    <t>Ấp Sà Lôn</t>
  </si>
  <si>
    <t>Ấp An Lương</t>
  </si>
  <si>
    <t>Ấp Ô Tà Sóc</t>
  </si>
  <si>
    <t xml:space="preserve"> Xã Lương An Trà (30568)</t>
  </si>
  <si>
    <t>Ấp Giồng Cát</t>
  </si>
  <si>
    <t>Ấp Cà Na</t>
  </si>
  <si>
    <t>Ấp Cây Gòn</t>
  </si>
  <si>
    <t>Ấp Ninh Phước</t>
  </si>
  <si>
    <t>Ấp Phú Lâm</t>
  </si>
  <si>
    <t xml:space="preserve"> Xã Tà Đảnh (30571)</t>
  </si>
  <si>
    <t>Ấp Tân Trung</t>
  </si>
  <si>
    <t>Ấp Tân Thuận</t>
  </si>
  <si>
    <t>Ấp Tân Bình</t>
  </si>
  <si>
    <t>Ấp Tân Thạnh</t>
  </si>
  <si>
    <t xml:space="preserve"> Xã Núi Tô (30574)</t>
  </si>
  <si>
    <t>Ấp Tô Thủy</t>
  </si>
  <si>
    <t>Ấp Tô Thuận</t>
  </si>
  <si>
    <t>Ấp Tô Trung</t>
  </si>
  <si>
    <t>Ấp Tô Hạ</t>
  </si>
  <si>
    <t xml:space="preserve"> Xã An Tức (30577)</t>
  </si>
  <si>
    <t>Ấp Ninh Thạnh</t>
  </si>
  <si>
    <t>Ấp Ninh Lợi</t>
  </si>
  <si>
    <t>Ấp Ninh Thuận</t>
  </si>
  <si>
    <t>Ấp Ninh Hòa</t>
  </si>
  <si>
    <t xml:space="preserve"> Xã Cô Tô (30580)</t>
  </si>
  <si>
    <t>Ấp Tô Bình</t>
  </si>
  <si>
    <t>Ấp Tô Lợi</t>
  </si>
  <si>
    <t>Ấp Tô An</t>
  </si>
  <si>
    <t>Ấp Tô Phước</t>
  </si>
  <si>
    <t>Ấp Huệ Đức</t>
  </si>
  <si>
    <t xml:space="preserve">Ấp Sóc Triết </t>
  </si>
  <si>
    <t xml:space="preserve"> Xã Tân Tuyến (30583)</t>
  </si>
  <si>
    <t>Ấp Tân Lợi</t>
  </si>
  <si>
    <t>Ấp Tân Lập</t>
  </si>
  <si>
    <t>Ấp Tân Đức</t>
  </si>
  <si>
    <t>Ấp Tân An</t>
  </si>
  <si>
    <t xml:space="preserve"> Xã Ô Lâm (30586)</t>
  </si>
  <si>
    <t>Ấp Phước Long</t>
  </si>
  <si>
    <t>Ấp Phước Lộc</t>
  </si>
  <si>
    <t>Ấp Phước Bình</t>
  </si>
  <si>
    <t>Ấp Phước Thọ</t>
  </si>
  <si>
    <t>Ấp Phước Lợi</t>
  </si>
  <si>
    <t>Ấp Phước An</t>
  </si>
  <si>
    <t xml:space="preserve">  8. Vận tải kho bãi</t>
  </si>
  <si>
    <t xml:space="preserve">      TĐ: Có thả cá</t>
  </si>
  <si>
    <t xml:space="preserve"> - SX MMTB CPVĐ</t>
  </si>
  <si>
    <t xml:space="preserve"> - SX giường tủ bàn ghế 
   và các sản phẩm khác</t>
  </si>
  <si>
    <t xml:space="preserve"> - Gỗ đồ mộc các loại</t>
  </si>
  <si>
    <t xml:space="preserve"> - Chiếu cói, đệm bàn</t>
  </si>
  <si>
    <t xml:space="preserve"> - Đường mật các loại</t>
  </si>
  <si>
    <t xml:space="preserve"> 2. Tàu canô khách</t>
  </si>
  <si>
    <t xml:space="preserve"> 3. Các loại PT (chẹt)</t>
  </si>
  <si>
    <t xml:space="preserve"> D. Thu vay vốn lũ lụt</t>
  </si>
  <si>
    <t xml:space="preserve"> I - TỔNG THU</t>
  </si>
  <si>
    <t>II - TỔNG CHI</t>
  </si>
  <si>
    <t>III - KẾT DƯ</t>
  </si>
  <si>
    <t>B. TỔNG CHI</t>
  </si>
  <si>
    <t xml:space="preserve"> - Thu nhận tỉnh</t>
  </si>
  <si>
    <t xml:space="preserve"> - Chi điều về trên</t>
  </si>
  <si>
    <t xml:space="preserve">   - Sân bóng rỗ</t>
  </si>
  <si>
    <t xml:space="preserve">   - Đội bóng chuyền</t>
  </si>
  <si>
    <t xml:space="preserve">   - Đội bóng rỗ</t>
  </si>
  <si>
    <t xml:space="preserve">HỘ GIA ĐÌNH QUA CÁC NĂM </t>
  </si>
  <si>
    <t xml:space="preserve">  - Tỷ lệ xã, thị trấn có đường 
    ô tô đến xã</t>
  </si>
  <si>
    <t>Biểu số : 02</t>
  </si>
  <si>
    <t xml:space="preserve">TIỂU THỦ CÔNG NGHIỆP &amp; </t>
  </si>
  <si>
    <t>III - CÔNG NGHIỆP -</t>
  </si>
  <si>
    <t>Chịu trách nhiệm xuất bản</t>
  </si>
  <si>
    <t>LÝ VĂN THÁI</t>
  </si>
  <si>
    <t>Biên soạn</t>
  </si>
  <si>
    <t>và có sự hỗ trợ của các ngành tổng hợp</t>
  </si>
  <si>
    <t>MỤC LỤC</t>
  </si>
  <si>
    <t>Biểu</t>
  </si>
  <si>
    <t>Nội dung</t>
  </si>
  <si>
    <t xml:space="preserve"> Lời nói đầu</t>
  </si>
  <si>
    <t xml:space="preserve"> Những chỉ tiêu chủ yếu</t>
  </si>
  <si>
    <t xml:space="preserve"> Chỉ tiêu bình quân</t>
  </si>
  <si>
    <t xml:space="preserve"> Dân tộc khơmer</t>
  </si>
  <si>
    <t xml:space="preserve"> Hộ gia đình qua các năm</t>
  </si>
  <si>
    <t xml:space="preserve"> Biến động dân số</t>
  </si>
  <si>
    <t xml:space="preserve"> Công nhân viên chức nhà nước</t>
  </si>
  <si>
    <t>NÔNG NGHIỆP</t>
  </si>
  <si>
    <t xml:space="preserve"> Năng suất gieo trồng</t>
  </si>
  <si>
    <t xml:space="preserve"> Diện tích đất tự nhiên</t>
  </si>
  <si>
    <t xml:space="preserve"> Diện tích gieo trồng</t>
  </si>
  <si>
    <t xml:space="preserve"> Sản lượng cây trồng</t>
  </si>
  <si>
    <t xml:space="preserve"> Diện tích cây lúa vụ Mùa</t>
  </si>
  <si>
    <t xml:space="preserve"> Năng suất cây lúa vụ Mùa</t>
  </si>
  <si>
    <t xml:space="preserve"> Sản lượng cây lúa vụ Mùa</t>
  </si>
  <si>
    <t xml:space="preserve"> Diện tích cây lúa vụ Đông Xuân</t>
  </si>
  <si>
    <t xml:space="preserve"> Năng suất cây lúa vụ Đông Xuân</t>
  </si>
  <si>
    <t xml:space="preserve"> Sản lượng cây lúa vụ Đông Xuân</t>
  </si>
  <si>
    <t xml:space="preserve"> Diện tích cây lúa vụ Hè Thu</t>
  </si>
  <si>
    <t xml:space="preserve"> Năng suất cây lúa vụ Hè Thu</t>
  </si>
  <si>
    <t xml:space="preserve"> Sản lượng cây lúa vụ Hè Thu</t>
  </si>
  <si>
    <t xml:space="preserve"> Diện tích cây lúa vụ 3 (Thu Đông)</t>
  </si>
  <si>
    <t xml:space="preserve"> Năng suất cây lúa vụ 3 (Thu Đông)</t>
  </si>
  <si>
    <t xml:space="preserve"> Sản lượng cây lúa vụ 3 (Thu Đông)</t>
  </si>
  <si>
    <t xml:space="preserve"> Diện tích cây Khoai mỳ</t>
  </si>
  <si>
    <t xml:space="preserve"> Năng suất cây Khoai mỳ</t>
  </si>
  <si>
    <t xml:space="preserve"> Sản lượng cây khoai mỳ</t>
  </si>
  <si>
    <t xml:space="preserve"> Diện tích cây Đậu xanh</t>
  </si>
  <si>
    <t xml:space="preserve"> Năng suất cây Đậu xanh</t>
  </si>
  <si>
    <t xml:space="preserve"> Sản lượng cây Đậu xanh</t>
  </si>
  <si>
    <t xml:space="preserve"> Sản phẩm chăn nuôi gia súc gia cầm và thủy sản</t>
  </si>
  <si>
    <t xml:space="preserve"> Diện tích rừng trồng mới tập trung</t>
  </si>
  <si>
    <t xml:space="preserve"> Diện tích cây trồng phân tán</t>
  </si>
  <si>
    <t xml:space="preserve"> Máy móc phục vụ nông nghiệp (1/7 hàng năm)</t>
  </si>
  <si>
    <t xml:space="preserve"> Đàn heo (không kể heo sữa)</t>
  </si>
  <si>
    <t xml:space="preserve"> Đàn bò (Theo điều tra 1/10 hàng năm)</t>
  </si>
  <si>
    <t>CÔNG NGHIỆP - TTCN &amp; GIAO THÔNG VẬN TẢI</t>
  </si>
  <si>
    <t xml:space="preserve"> CS - LĐ CN-TTCN NQD (Phân theo ngành kinh tế)</t>
  </si>
  <si>
    <t xml:space="preserve"> CS - LĐ CN-TTCN NQD (Phân theo xã, thị trấn)</t>
  </si>
  <si>
    <t xml:space="preserve"> Giá trị SXCN - TTCN (Theo giá cố định)</t>
  </si>
  <si>
    <t xml:space="preserve"> Sản phẩm chủ yếu CN - TTCN NQD</t>
  </si>
  <si>
    <t xml:space="preserve"> Khối lượng hàng hóa vận chuyển luân chuyển</t>
  </si>
  <si>
    <t xml:space="preserve"> Khối lượng hành khách vận chuyển luân chuyển</t>
  </si>
  <si>
    <t>TÀI CHÍNH - NGÂN HÀNG</t>
  </si>
  <si>
    <t xml:space="preserve"> Thu chi tiền mặt qua quỹ Ngân hàng</t>
  </si>
  <si>
    <t xml:space="preserve"> Ngân hàng cho vay</t>
  </si>
  <si>
    <t xml:space="preserve"> Vốn đầu tư xây dựng cơ bản</t>
  </si>
  <si>
    <t xml:space="preserve"> Y TẾ - GIÁO DỤC - VĂN HÓA - THỂ THAO</t>
  </si>
  <si>
    <t xml:space="preserve"> Giáo dục</t>
  </si>
  <si>
    <t xml:space="preserve"> Tình hình giáo dục mầm non (Nhà trẻ &amp; mẫu giáo)</t>
  </si>
  <si>
    <t xml:space="preserve"> Số lượng cán bộ y tế</t>
  </si>
  <si>
    <t xml:space="preserve"> Thể dục thể thao </t>
  </si>
  <si>
    <t xml:space="preserve"> Văn hóa nghệ thuật</t>
  </si>
  <si>
    <t>82</t>
  </si>
  <si>
    <t>86</t>
  </si>
  <si>
    <t>87</t>
  </si>
  <si>
    <t>89</t>
  </si>
  <si>
    <t>90</t>
  </si>
  <si>
    <t>91</t>
  </si>
  <si>
    <t>92</t>
  </si>
  <si>
    <t>93</t>
  </si>
  <si>
    <t xml:space="preserve"> Danh mục các đơn vị hành chính huyện Tri Tôn</t>
  </si>
  <si>
    <t xml:space="preserve"> Mục lục</t>
  </si>
  <si>
    <t xml:space="preserve">          ĐVT : Triệu đồng</t>
  </si>
  <si>
    <t>CHI CỤC THỐNG KÊ HUYỆN TRI TÔN</t>
  </si>
  <si>
    <t>144/120</t>
  </si>
  <si>
    <t xml:space="preserve"> A. Chỉ số phát triển</t>
  </si>
  <si>
    <r>
      <t>Ghi chú</t>
    </r>
    <r>
      <rPr>
        <sz val="10"/>
        <rFont val="Arial"/>
        <family val="2"/>
      </rPr>
      <t>: Đ</t>
    </r>
    <r>
      <rPr>
        <sz val="10"/>
        <rFont val="Arial Narrow"/>
        <family val="2"/>
      </rPr>
      <t xml:space="preserve">ã chuyển đổi theo hệ thống phân ngành KT năm 2007 </t>
    </r>
  </si>
  <si>
    <t>- 195.365</t>
  </si>
  <si>
    <t>Phân theo xã , thị trấn</t>
  </si>
  <si>
    <t xml:space="preserve">  - Tập thể (HTX)</t>
  </si>
  <si>
    <t xml:space="preserve">  - Tư nhân (Cty CP, TNHH)</t>
  </si>
  <si>
    <t xml:space="preserve">  - Nhà nước</t>
  </si>
  <si>
    <t xml:space="preserve"> - Nhà nước</t>
  </si>
  <si>
    <t>Chi cục trưởng Chi cục Thống kê huyện Tri Tôn</t>
  </si>
  <si>
    <t>Tập thể Chi cục Thống kê huyện Tri Tôn</t>
  </si>
  <si>
    <t xml:space="preserve">               - Lâm nghiệp</t>
  </si>
  <si>
    <t xml:space="preserve">               - Thủy sản</t>
  </si>
  <si>
    <t>Biểu số : 03 (Tiếp theo)</t>
  </si>
  <si>
    <t>TỔNG SẢN PHẨM (GDP) TRÊN ĐỊA BÀN HUYỆN</t>
  </si>
  <si>
    <t>Biểu số : 04 (Tiếp theo)</t>
  </si>
  <si>
    <t>I- Những chỉ tiêu chủ yếu</t>
  </si>
  <si>
    <t>II - Nông nghiệp</t>
  </si>
  <si>
    <t xml:space="preserve"> Ghi chú: KT tư nhân bao gồm DN tư nhân, Cty TNHH, Cty Cổ phần.</t>
  </si>
  <si>
    <t>Biểu số : 48 (Tiếp theo)</t>
  </si>
  <si>
    <t>Biểu số : 52 (Tiếp theo)</t>
  </si>
  <si>
    <t>(Toàn huyện có 15 đơn vị: 2 thị trấn, 13 xã và 79 khóm, ấp)</t>
  </si>
  <si>
    <t xml:space="preserve"> Tiếp theo</t>
  </si>
  <si>
    <t>A. TỔNG THU</t>
  </si>
  <si>
    <t xml:space="preserve"> Tốc độ tăng GDP so 
 năm trước</t>
  </si>
  <si>
    <t xml:space="preserve"> Tốc độ tăng GTSX CN 
 so năm trước</t>
  </si>
  <si>
    <t>2011</t>
  </si>
  <si>
    <t>Năm 2011</t>
  </si>
  <si>
    <t>Ấp Phnôm Pi</t>
  </si>
  <si>
    <t xml:space="preserve"> 3. Hệ thống kinh mương+ Đê bao</t>
  </si>
  <si>
    <t>II . ĐT không có T/c SXVC</t>
  </si>
  <si>
    <t>11-12</t>
  </si>
  <si>
    <t xml:space="preserve"> Năm học  2011 - 2012</t>
  </si>
  <si>
    <t xml:space="preserve">   - Đội bơi lội</t>
  </si>
  <si>
    <t xml:space="preserve">   - Năm 2011 sửa chữa nhà 04 căn =  48tr (đ/tượng hộ chính sách)</t>
  </si>
  <si>
    <t xml:space="preserve"> - Cá thể (kể cả DNTN, </t>
  </si>
  <si>
    <t>công ty TNHH)</t>
  </si>
  <si>
    <t>44/67</t>
  </si>
  <si>
    <t>44/37</t>
  </si>
  <si>
    <t>8/6,7</t>
  </si>
  <si>
    <t>36/30</t>
  </si>
  <si>
    <t xml:space="preserve"> SL lương thực có hạt</t>
  </si>
  <si>
    <t xml:space="preserve"> - Sản lượng lương thực có hạt
   bình quân đầu người</t>
  </si>
  <si>
    <t>+ 3.310,04</t>
  </si>
  <si>
    <t>Điều tra 01/10 hằng năm</t>
  </si>
  <si>
    <t>(Thời điểm 01/10 hằng năm)</t>
  </si>
  <si>
    <t xml:space="preserve"> ( Theo kiểm kê diện tích ngày 01/01 hằng năm  )</t>
  </si>
  <si>
    <t>2012</t>
  </si>
  <si>
    <t xml:space="preserve"> 4. Xã hội - QLNN</t>
  </si>
  <si>
    <t>- 304.690</t>
  </si>
  <si>
    <t>Năm 2012</t>
  </si>
  <si>
    <t>12-13</t>
  </si>
  <si>
    <t xml:space="preserve"> Năm học  2012 - 2013</t>
  </si>
  <si>
    <t xml:space="preserve"> 4. Xã Cô Tô</t>
  </si>
  <si>
    <t xml:space="preserve"> - Phòng y tế</t>
  </si>
  <si>
    <t xml:space="preserve"> - Trung tâm dân số</t>
  </si>
  <si>
    <t xml:space="preserve"> - Số người mới đặt  vòng</t>
  </si>
  <si>
    <t>- Tiêm</t>
  </si>
  <si>
    <t>62/54,5</t>
  </si>
  <si>
    <t>26/24,5</t>
  </si>
  <si>
    <t>Biểu số : 75</t>
  </si>
  <si>
    <t>+160.741</t>
  </si>
  <si>
    <t>+118.745</t>
  </si>
  <si>
    <t>+ 4.978,60</t>
  </si>
  <si>
    <t>Biểu số : 74</t>
  </si>
  <si>
    <t xml:space="preserve">  Kính gửi : ...................................................................................</t>
  </si>
  <si>
    <t xml:space="preserve">                chính thức TĐT dân số ngày 01 tháng 04 năm 2009.</t>
  </si>
  <si>
    <t xml:space="preserve"> Cơ sở và cán bộ y tế</t>
  </si>
  <si>
    <t xml:space="preserve"> Hoạt động y tế và KHHGĐ</t>
  </si>
  <si>
    <t>95</t>
  </si>
  <si>
    <t>99</t>
  </si>
  <si>
    <t>Năm 2013</t>
  </si>
  <si>
    <t>2013</t>
  </si>
  <si>
    <t>13-14</t>
  </si>
  <si>
    <t>- 217.601</t>
  </si>
  <si>
    <t>SỐ CƠ SỞ SXKD VÀ LAO ĐỘNG CÁ THỂ</t>
  </si>
  <si>
    <t xml:space="preserve"> Số cơ sở SXKD và lao động cá thể</t>
  </si>
  <si>
    <t xml:space="preserve"> Số cơ sở SXKD cá thể phân theo xã, thị trấn</t>
  </si>
  <si>
    <t xml:space="preserve"> Số lao động SXKD cá thể  phân theo xã, thỊ trấn </t>
  </si>
  <si>
    <t>+ 6.805,07</t>
  </si>
  <si>
    <t>+139.516</t>
  </si>
  <si>
    <t>Ghi chú: DT lúa thu đông năm 2013 có 95 ha bị thiệt hại trắng.</t>
  </si>
  <si>
    <t xml:space="preserve"> Năm học  2013 - 2014</t>
  </si>
  <si>
    <t xml:space="preserve">   - Đội võ</t>
  </si>
  <si>
    <t xml:space="preserve"> - Số nhà thiếu nhi</t>
  </si>
  <si>
    <t>112/102,5</t>
  </si>
  <si>
    <t>40/42,5</t>
  </si>
  <si>
    <t>72/60</t>
  </si>
  <si>
    <t>Ghi chú: - DT lúa thu đông năm 2013 có 95 ha bị thiệt hại trắng.</t>
  </si>
  <si>
    <t xml:space="preserve">  2. Thu điều tiết thuế </t>
  </si>
  <si>
    <t>* Ghi chú:</t>
  </si>
  <si>
    <t xml:space="preserve">  - Y tá + Điều dưỡng</t>
  </si>
  <si>
    <r>
      <t xml:space="preserve"> </t>
    </r>
    <r>
      <rPr>
        <b/>
        <sz val="10"/>
        <rFont val="Arial"/>
        <family val="2"/>
      </rPr>
      <t>Ghi chú</t>
    </r>
    <r>
      <rPr>
        <sz val="10"/>
        <rFont val="Arial"/>
        <family val="2"/>
      </rPr>
      <t>: KT tư nhân bao gồm DN tư nhân, Cty TNHH, Cty Cổ phần.</t>
    </r>
  </si>
  <si>
    <t xml:space="preserve">  </t>
  </si>
  <si>
    <t xml:space="preserve">   - Năm 2012 sửa chữa nhà 13 căn = 320tr (đ/tượng hộ chính sách)</t>
  </si>
  <si>
    <t xml:space="preserve">   - Năm 2013 sửa chữa nhà 03 căn = 70tr (đ/tượng hộ chính sách)</t>
  </si>
  <si>
    <t>2014</t>
  </si>
  <si>
    <t xml:space="preserve"> Ghi chú: Năm 2012; 2013, 2014 không phát sinh diện tích rừng trồng</t>
  </si>
  <si>
    <t>tập trung, chỉ có 60,57 ha rừng được chăm sóc.</t>
  </si>
  <si>
    <t>- 293.616</t>
  </si>
  <si>
    <t xml:space="preserve">     - Vốn chương trình 160: 1 tỷ đồng </t>
  </si>
  <si>
    <t xml:space="preserve">   - Năm 2014 sửa chữa nhà 01 căn = 20tr (đ/tượng hộ chính sách)</t>
  </si>
  <si>
    <t xml:space="preserve"> Năm học  2014 - 2015</t>
  </si>
  <si>
    <t xml:space="preserve">  - TT Tri Tôn có 04 cơ sở tư thục (Tuổi Thơ, Sương Vy, Minh Nguyệt, Minh Phát )  </t>
  </si>
  <si>
    <t xml:space="preserve">  - Tà Đảnh có 01 cơ sở tư thục (Sơn Ca)</t>
  </si>
  <si>
    <t>14-15</t>
  </si>
  <si>
    <t>+125.767</t>
  </si>
  <si>
    <r>
      <t>* Ghi Chú</t>
    </r>
    <r>
      <rPr>
        <sz val="10"/>
        <rFont val="Arial"/>
        <family val="2"/>
      </rPr>
      <t>: Chùa Wat Th' Mây-xã Cô Tô được thành lập ngày 13/02/2014</t>
    </r>
  </si>
  <si>
    <t>CHÙA, ĐÌNH, MIẾU NGƯỜI KINH</t>
  </si>
  <si>
    <t>Chùa</t>
  </si>
  <si>
    <t>Đình</t>
  </si>
  <si>
    <t>Miếu</t>
  </si>
  <si>
    <t>Nhà thờ</t>
  </si>
  <si>
    <t>Thánh thất cao đài</t>
  </si>
  <si>
    <t>Am</t>
  </si>
  <si>
    <t>Năm 2014</t>
  </si>
  <si>
    <t>Ấp Bằng Rò</t>
  </si>
  <si>
    <t>72/135</t>
  </si>
  <si>
    <t>180/225</t>
  </si>
  <si>
    <t xml:space="preserve">Ghi chú: HTX vận tải của huyện đã giải thể năm 2014 </t>
  </si>
  <si>
    <t>GI¸ TRÞ S¶N XUÊT C¤NG NGHIÖP - TTCN</t>
  </si>
  <si>
    <t>Phân theo ngành kinh tế</t>
  </si>
  <si>
    <t>(Theo số liệu Phòng LĐ - TB&amp;XH huyện)</t>
  </si>
  <si>
    <t xml:space="preserve"> Thu chi ngân sách Nhà nước cấp huyện</t>
  </si>
  <si>
    <t xml:space="preserve"> Thu chi ngân sách xã, thị trấn năm 2014</t>
  </si>
  <si>
    <t xml:space="preserve"> Tình hình giáo dục tiểu học (2014 - 2015)</t>
  </si>
  <si>
    <t xml:space="preserve"> Tình hình giáo dục THCS - THPT (2014 - 2015)</t>
  </si>
  <si>
    <t xml:space="preserve"> Học sinh phổ thông ở cuối cấp (2014 - 2015)</t>
  </si>
  <si>
    <t xml:space="preserve"> Gia đình TBLS có công với CM có đến 31/12/2014</t>
  </si>
  <si>
    <t xml:space="preserve"> Chùa và sư sãi Khơme (có đến 31/12/2014)</t>
  </si>
  <si>
    <t xml:space="preserve"> Diện tích - Năng suất - Sản lượng cây lúa cả năm 2014</t>
  </si>
  <si>
    <t xml:space="preserve"> DT - NS - SL cây lúa vụ Mùa năm 2013 - 2014</t>
  </si>
  <si>
    <t xml:space="preserve"> DT - NS - SL cây lúa vụ Đông Xuân năm 2013 - 2014</t>
  </si>
  <si>
    <t xml:space="preserve"> DT - NS - SL cây lúa vụ Hè Thu năm 2014</t>
  </si>
  <si>
    <t xml:space="preserve"> DT - NS - SL cây lúa vụ ba (Thu Đông) năm 2014</t>
  </si>
  <si>
    <t xml:space="preserve"> DT - NS - SL cây Khoai mỳ năm 2014</t>
  </si>
  <si>
    <t xml:space="preserve"> DT - NS - SL cây Đậu Xanh năm 2014</t>
  </si>
  <si>
    <t xml:space="preserve"> GDP trên địa bàn huyện (theo giá thực tế)</t>
  </si>
  <si>
    <t xml:space="preserve"> GDP trên địa bàn huyện (theo giá so sánh)</t>
  </si>
  <si>
    <t xml:space="preserve"> Chăn nuôi (thời điểm 1/10)</t>
  </si>
  <si>
    <t xml:space="preserve"> Năng lực vận tải (thời điểm 31/12 hàng năm)</t>
  </si>
  <si>
    <t xml:space="preserve"> Số lượng phương tiện (thời điểm 31/12 hàng năm)</t>
  </si>
  <si>
    <t xml:space="preserve"> Thu chi ngân sách xã (phân theo khoản mục)</t>
  </si>
  <si>
    <t xml:space="preserve"> Chùa, đình, miếu người kinh (có đến 31/12/2014)</t>
  </si>
  <si>
    <t>GIÁ TRỊ SẢN XUẤT CÔNG NGHIỆP - TTCN</t>
  </si>
  <si>
    <t xml:space="preserve">         * CÂN ĐỐI</t>
  </si>
  <si>
    <t>(Theo điều tra 01/7 hằng năm)</t>
  </si>
  <si>
    <t xml:space="preserve"> Ghi chú : Tỷ lệ dân tộc khơmer của huyện được điều chỉnh theo kết quả </t>
  </si>
  <si>
    <t>Năm 2015</t>
  </si>
  <si>
    <t>2015</t>
  </si>
  <si>
    <t xml:space="preserve">       ĐVT : Triệu đồng</t>
  </si>
  <si>
    <t xml:space="preserve">                    (Theo giá thực tế)</t>
  </si>
  <si>
    <t xml:space="preserve">         ĐVT : Triệu đồng</t>
  </si>
  <si>
    <t xml:space="preserve">                              (Theo giá thực tế)</t>
  </si>
  <si>
    <t xml:space="preserve">                          (Theo giá so sánh năm 1994)</t>
  </si>
  <si>
    <r>
      <t xml:space="preserve"> </t>
    </r>
    <r>
      <rPr>
        <b/>
        <sz val="9"/>
        <rFont val="Arial"/>
        <family val="2"/>
      </rPr>
      <t>Ghi chú</t>
    </r>
    <r>
      <rPr>
        <sz val="9"/>
        <rFont val="Arial"/>
        <family val="2"/>
      </rPr>
      <t xml:space="preserve"> : Dân số trung bình của huyện ước tính năm 2015 theo công văn số</t>
    </r>
  </si>
  <si>
    <t xml:space="preserve"> 628/CTK-DSVX ngày 09 tháng 11 năm 2015 của Cục Thống kê An Giang</t>
  </si>
  <si>
    <t>HUYỆN TRI TÔN NĂM 2015</t>
  </si>
  <si>
    <t>NIÊN GIÁM THỐNG 2015</t>
  </si>
  <si>
    <t>- 273.255</t>
  </si>
  <si>
    <t>Hộ nghèo</t>
  </si>
  <si>
    <t>Hộ cận nghèo</t>
  </si>
  <si>
    <t>Tỷ lệ %</t>
  </si>
  <si>
    <t>Tổng số hộ</t>
  </si>
  <si>
    <t xml:space="preserve"> 43 tỷ 412 triệu đồng, trong đó:</t>
  </si>
  <si>
    <t xml:space="preserve">     - Ngân sách huyện : 12 tỷ 254 triệu đồng</t>
  </si>
  <si>
    <t xml:space="preserve">     - Ngân sách tỉnh : 8 tỷ 241 triệu đồng</t>
  </si>
  <si>
    <t xml:space="preserve">     - Vốn chương trình MTQGNS-VSMT: 770 triệu đồng </t>
  </si>
  <si>
    <t xml:space="preserve">     - Vốn theo QĐ 42 TW: 119 triệu đồng </t>
  </si>
  <si>
    <t xml:space="preserve">     - Vốn TLP: 11 tỷ 440 triệu đồng</t>
  </si>
  <si>
    <t xml:space="preserve">     - Vốn sự nghiệp giao thông: 2 tỷ 257 triệu đồng </t>
  </si>
  <si>
    <t xml:space="preserve">     - Vốn Nông thôn mới: 1 tỷ 879 triệu đồng </t>
  </si>
  <si>
    <t xml:space="preserve">     - Vốn chương trình giảm nghèo: 5 tỷ 452 triệu đồng </t>
  </si>
  <si>
    <t>(Theo kết quả điều tra thời điểm 01/7/2015)</t>
  </si>
  <si>
    <t>Có địa điểm cố định</t>
  </si>
  <si>
    <t>Không có địa điểm cố định</t>
  </si>
  <si>
    <t>Số cơ sở</t>
  </si>
  <si>
    <t>Trong đó: nữ</t>
  </si>
  <si>
    <t xml:space="preserve">     TOÀN HUYỆN</t>
  </si>
  <si>
    <t>1. Thị trấn Tri Tôn</t>
  </si>
  <si>
    <t>2. Thị trấn Ba Chúc</t>
  </si>
  <si>
    <t>3. Xã Lạc Qưới</t>
  </si>
  <si>
    <t>4. Xã Lê Trì</t>
  </si>
  <si>
    <t>5. Xã Vĩnh Gia</t>
  </si>
  <si>
    <t>6. Xã Vĩnh Phước</t>
  </si>
  <si>
    <t>7. Xã Châu Lăng</t>
  </si>
  <si>
    <t>8. Xã Lương Phi</t>
  </si>
  <si>
    <t>9. Xã Lương An Trà</t>
  </si>
  <si>
    <t>HỘ NGHÈO CUỐI NĂM 2015</t>
  </si>
  <si>
    <t>(Theo chuẩn nghèo đa chiều giai đoạn 2016-2020)</t>
  </si>
  <si>
    <t>Xuất bản tháng 6/2016</t>
  </si>
  <si>
    <t>Tháng 06/2016</t>
  </si>
  <si>
    <t xml:space="preserve"> - Tỷ lệ xã, thị trấn có điện</t>
  </si>
  <si>
    <t>CÂY LÚA CẢ NĂM 2015</t>
  </si>
  <si>
    <t>NĂM 2014 - 2015</t>
  </si>
  <si>
    <t>NĂM 2015</t>
  </si>
  <si>
    <t>CÂY ĐẬU XANH NĂM 2015</t>
  </si>
  <si>
    <t>SỐ CƠ SỞ SẢN XUẤT KINH DOANH CÁ THỂ</t>
  </si>
  <si>
    <t>Phân theo xã, thị trấn</t>
  </si>
  <si>
    <t>ĐVT: cơ sở</t>
  </si>
  <si>
    <t>Công 
nghiệp</t>
  </si>
  <si>
    <t>Xây 
dựng</t>
  </si>
  <si>
    <t>Thương 
nghiệp</t>
  </si>
  <si>
    <t>Vận 
tải 
kho 
bãi</t>
  </si>
  <si>
    <t>Khách
sạn, ăn 
uống</t>
  </si>
  <si>
    <t>Dịch 
vụ 
khác</t>
  </si>
  <si>
    <t>SỐ LAO ĐỘNG SẢN XUẤT KINH DOANH CÁ THỂ</t>
  </si>
  <si>
    <t>ĐVT: người</t>
  </si>
  <si>
    <t>Biểu số : 76</t>
  </si>
  <si>
    <r>
      <t xml:space="preserve"> </t>
    </r>
    <r>
      <rPr>
        <b/>
        <u val="single"/>
        <sz val="10"/>
        <rFont val="Arial Narrow"/>
        <family val="2"/>
      </rPr>
      <t>Ghi chú</t>
    </r>
    <r>
      <rPr>
        <b/>
        <sz val="10"/>
        <rFont val="Arial Narrow"/>
        <family val="2"/>
      </rPr>
      <t xml:space="preserve">: </t>
    </r>
    <r>
      <rPr>
        <sz val="10"/>
        <rFont val="Arial Narrow"/>
        <family val="2"/>
      </rPr>
      <t>Tổng vốn đầu tư XDCB năm 2015 trên địa bàn huyện thực hiện được tổng số</t>
    </r>
  </si>
  <si>
    <t>+ 6.774,89</t>
  </si>
  <si>
    <r>
      <t xml:space="preserve">* </t>
    </r>
    <r>
      <rPr>
        <b/>
        <sz val="9"/>
        <rFont val="Arial"/>
        <family val="2"/>
      </rPr>
      <t>Ghi chú:</t>
    </r>
    <r>
      <rPr>
        <sz val="9"/>
        <rFont val="Arial"/>
        <family val="2"/>
      </rPr>
      <t xml:space="preserve"> Năm 2015 chi XDCB từ nguồn thu để lại đơn vị chi QL qua NSNN</t>
    </r>
  </si>
  <si>
    <t>+142.186</t>
  </si>
  <si>
    <t>Có đến 31/12/2015</t>
  </si>
  <si>
    <r>
      <t>* Ghi chú</t>
    </r>
    <r>
      <rPr>
        <sz val="10"/>
        <rFont val="Arial"/>
        <family val="2"/>
      </rPr>
      <t>: Năm 2015 thương binh giảm 22 đối tượng, liệt sĩ giảm 17 đối</t>
    </r>
  </si>
  <si>
    <t xml:space="preserve">nơi khác sống hoặc khai man bị đình chỉ. </t>
  </si>
  <si>
    <t xml:space="preserve"> tượng, nguyên nhân: Đối tượng chết nên chuyển sang CCCM, chuyển đi </t>
  </si>
  <si>
    <t>(Theo số liệu Phòng LĐ - TB&amp;XH Huyện)</t>
  </si>
  <si>
    <r>
      <t>Năm 2015</t>
    </r>
    <r>
      <rPr>
        <sz val="10"/>
        <rFont val="Arial"/>
        <family val="2"/>
      </rPr>
      <t>: giải quyết nhà tình nghĩa 181 căn cho đối tượng gia đình</t>
    </r>
  </si>
  <si>
    <t>TB-LS-CCCM trị giá 9,050 tỷ đồng</t>
  </si>
  <si>
    <t xml:space="preserve"> * Riêng giải quyết giúp vốn + sửa chữa nhà từ năm 2009-2013 cho các </t>
  </si>
  <si>
    <t xml:space="preserve">   đối tượng sau :</t>
  </si>
  <si>
    <t xml:space="preserve">   - Năm 2015 sửa chữa nhà 67 căn = 1,34 tỷ đồng (đ/tượng hộ chính sách)</t>
  </si>
  <si>
    <t>Năm học 2015- 2016</t>
  </si>
  <si>
    <t>NĂM HỌC 2015 - 2016</t>
  </si>
  <si>
    <t xml:space="preserve"> Năm học  2015 - 2016</t>
  </si>
  <si>
    <t>15-16</t>
  </si>
  <si>
    <t>(Theo giá so sánh 2010 )</t>
  </si>
  <si>
    <t xml:space="preserve">        ĐVT : Triệu đồng</t>
  </si>
  <si>
    <r>
      <rPr>
        <b/>
        <sz val="10"/>
        <rFont val="Arial"/>
        <family val="2"/>
      </rPr>
      <t>Ghi chú</t>
    </r>
    <r>
      <rPr>
        <sz val="10"/>
        <rFont val="Arial"/>
        <family val="2"/>
      </rPr>
      <t>: Đ</t>
    </r>
    <r>
      <rPr>
        <sz val="10"/>
        <rFont val="Arial Narrow"/>
        <family val="2"/>
      </rPr>
      <t xml:space="preserve">ã chuyển đổi theo hệ thống phân ngành KT năm 2007 </t>
    </r>
  </si>
  <si>
    <t xml:space="preserve">                    (Theo gi¸ so s¸nh 2010)</t>
  </si>
  <si>
    <t xml:space="preserve"> * Chia theo xã, thị trấn</t>
  </si>
  <si>
    <t>176/180</t>
  </si>
  <si>
    <t>32/60</t>
  </si>
  <si>
    <t>Thời điểm 31/12/2015</t>
  </si>
  <si>
    <t>+8,11</t>
  </si>
  <si>
    <t>+10,44</t>
  </si>
  <si>
    <t>+14,79</t>
  </si>
  <si>
    <t>+16,14</t>
  </si>
  <si>
    <t>+7,20</t>
  </si>
</sst>
</file>

<file path=xl/styles.xml><?xml version="1.0" encoding="utf-8"?>
<styleSheet xmlns="http://schemas.openxmlformats.org/spreadsheetml/2006/main">
  <numFmts count="5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&quot;PhP&quot;#,##0_);\(&quot;PhP&quot;#,##0\)"/>
    <numFmt numFmtId="181" formatCode="&quot;PhP&quot;#,##0_);[Red]\(&quot;PhP&quot;#,##0\)"/>
    <numFmt numFmtId="182" formatCode="&quot;PhP&quot;#,##0.00_);\(&quot;PhP&quot;#,##0.00\)"/>
    <numFmt numFmtId="183" formatCode="&quot;PhP&quot;#,##0.00_);[Red]\(&quot;PhP&quot;#,##0.00\)"/>
    <numFmt numFmtId="184" formatCode="_(&quot;PhP&quot;* #,##0_);_(&quot;PhP&quot;* \(#,##0\);_(&quot;PhP&quot;* &quot;-&quot;_);_(@_)"/>
    <numFmt numFmtId="185" formatCode="_(&quot;PhP&quot;* #,##0.00_);_(&quot;PhP&quot;* \(#,##0.00\);_(&quot;PhP&quot;* &quot;-&quot;??_);_(@_)"/>
    <numFmt numFmtId="186" formatCode="_ * #,##0_)\ _$_ ;_ * \(#,##0\)\ _$_ ;_ * &quot;-&quot;_)\ _$_ ;_ @_ "/>
    <numFmt numFmtId="187" formatCode="_ * #,##0.00_)\ _$_ ;_ * \(#,##0.00\)\ _$_ ;_ * &quot;-&quot;??_)\ _$_ ;_ @_ "/>
    <numFmt numFmtId="188" formatCode="_(* #,##0.0_);_(* \(#,##0.0\);_(* &quot;-&quot;??_);_(@_)"/>
    <numFmt numFmtId="189" formatCode="_(* #,##0_);_(* \(#,##0\);_(* &quot;-&quot;??_);_(@_)"/>
    <numFmt numFmtId="190" formatCode="_-* #,##0_-;\-* #,##0_-;_-* &quot;-&quot;_-;_-@_-"/>
    <numFmt numFmtId="191" formatCode="_(* #,##0.000_);_(* \(#,##0.000\);_(* &quot;-&quot;??_);_(@_)"/>
    <numFmt numFmtId="192" formatCode="#,##0.0"/>
    <numFmt numFmtId="193" formatCode="#,##0.000"/>
    <numFmt numFmtId="194" formatCode="_(* #,##0.0_);_(* \(#,##0.0\);_(* &quot;-&quot;_);_(@_)"/>
    <numFmt numFmtId="195" formatCode="_ * #,##0_)\ _$_ ;_ * \(#,##0\)\ _$_ ;_ * &quot;-&quot;??_)\ _$_ ;_ @_ "/>
    <numFmt numFmtId="196" formatCode="_(* #,##0.0_);_(* \(#,##0.0\);_(* &quot;-&quot;?_);_(@_)"/>
    <numFmt numFmtId="197" formatCode="0.000000"/>
    <numFmt numFmtId="198" formatCode="0.00000"/>
    <numFmt numFmtId="199" formatCode="0.0000"/>
    <numFmt numFmtId="200" formatCode="0.000"/>
    <numFmt numFmtId="201" formatCode="_(* #,##0.000_);_(* \(#,##0.000\);_(* &quot;-&quot;???_);_(@_)"/>
    <numFmt numFmtId="202" formatCode="_-* #,##0.0\ _₫_-;\-* #,##0.0\ _₫_-;_-* &quot;-&quot;?\ _₫_-;_-@_-"/>
    <numFmt numFmtId="203" formatCode="_-* #,##0\ _þ_-;\-* #,##0\ _þ_-;_-* &quot;-&quot;??\ _þ_-;_-@_-"/>
    <numFmt numFmtId="204" formatCode="0.00_);\(0.00\)"/>
    <numFmt numFmtId="205" formatCode="_(* #,##0.00_);_(* \(#,##0.00\);_(* &quot;-&quot;?_);_(@_)"/>
    <numFmt numFmtId="206" formatCode="_-* #,##0\ _₫_-;\-* #,##0\ _₫_-;_-* &quot;-&quot;??\ _₫_-;_-@_-"/>
    <numFmt numFmtId="207" formatCode="_ * #,##0.0_)\ _$_ ;_ * \(#,##0.0\)\ _$_ ;_ * &quot;-&quot;??_)\ _$_ ;_ @_ "/>
    <numFmt numFmtId="208" formatCode="_(* #,##0.00_);_(* \(#,##0.00\);_(* &quot;-&quot;_);_(@_)"/>
    <numFmt numFmtId="209" formatCode="_(* #,##0_);_(* \(#,##0\);_(* &quot;&quot;&quot;&quot;\-&quot;&quot;&quot;&quot;_);_(@_)"/>
    <numFmt numFmtId="210" formatCode="#.##0"/>
  </numFmts>
  <fonts count="109">
    <font>
      <sz val="12"/>
      <name val=".VnArial"/>
      <family val="2"/>
    </font>
    <font>
      <b/>
      <sz val="12"/>
      <name val="VNI-Helve"/>
      <family val="0"/>
    </font>
    <font>
      <i/>
      <sz val="12"/>
      <name val="VNI-Helve"/>
      <family val="0"/>
    </font>
    <font>
      <b/>
      <i/>
      <sz val="12"/>
      <name val="VNI-Helve"/>
      <family val="0"/>
    </font>
    <font>
      <sz val="12"/>
      <name val="VNI-Helve"/>
      <family val="0"/>
    </font>
    <font>
      <sz val="10"/>
      <name val="VNI-Times"/>
      <family val="0"/>
    </font>
    <font>
      <sz val="10"/>
      <name val=".VnArial"/>
      <family val="2"/>
    </font>
    <font>
      <u val="single"/>
      <sz val="12"/>
      <color indexed="12"/>
      <name val="VNI-Helve"/>
      <family val="0"/>
    </font>
    <font>
      <u val="single"/>
      <sz val="12"/>
      <color indexed="36"/>
      <name val="VNI-Helve"/>
      <family val="0"/>
    </font>
    <font>
      <sz val="8"/>
      <name val="VNI-Helve"/>
      <family val="0"/>
    </font>
    <font>
      <sz val="8"/>
      <name val=".Vn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16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6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3.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b/>
      <sz val="24"/>
      <name val="Arial"/>
      <family val="2"/>
    </font>
    <font>
      <b/>
      <sz val="20"/>
      <name val="Times New Roman"/>
      <family val="1"/>
    </font>
    <font>
      <b/>
      <u val="single"/>
      <sz val="13"/>
      <name val="Times New Roman"/>
      <family val="1"/>
    </font>
    <font>
      <b/>
      <sz val="18"/>
      <name val="Arial"/>
      <family val="2"/>
    </font>
    <font>
      <sz val="25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u val="single"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b/>
      <sz val="16"/>
      <name val=".VnArialH"/>
      <family val="2"/>
    </font>
    <font>
      <b/>
      <sz val="14"/>
      <name val=".VnArial"/>
      <family val="2"/>
    </font>
    <font>
      <b/>
      <sz val="10"/>
      <color indexed="16"/>
      <name val="Arial"/>
      <family val="2"/>
    </font>
    <font>
      <b/>
      <i/>
      <sz val="10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NI-Helve-Condense"/>
      <family val="0"/>
    </font>
    <font>
      <i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5" fillId="27" borderId="2" applyNumberFormat="0" applyAlignment="0" applyProtection="0"/>
    <xf numFmtId="0" fontId="9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7" fillId="28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1" fillId="29" borderId="1" applyNumberFormat="0" applyAlignment="0" applyProtection="0"/>
    <xf numFmtId="0" fontId="102" fillId="0" borderId="6" applyNumberFormat="0" applyFill="0" applyAlignment="0" applyProtection="0"/>
    <xf numFmtId="0" fontId="103" fillId="30" borderId="0" applyNumberFormat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104" fillId="26" borderId="8" applyNumberFormat="0" applyAlignment="0" applyProtection="0"/>
    <xf numFmtId="9" fontId="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2" fillId="0" borderId="12" xfId="0" applyFont="1" applyBorder="1" applyAlignment="1">
      <alignment horizontal="left"/>
    </xf>
    <xf numFmtId="189" fontId="22" fillId="0" borderId="12" xfId="41" applyNumberFormat="1" applyFont="1" applyBorder="1" applyAlignment="1">
      <alignment horizontal="center"/>
    </xf>
    <xf numFmtId="4" fontId="22" fillId="0" borderId="12" xfId="41" applyNumberFormat="1" applyFont="1" applyBorder="1" applyAlignment="1">
      <alignment horizontal="right"/>
    </xf>
    <xf numFmtId="4" fontId="22" fillId="0" borderId="12" xfId="41" applyNumberFormat="1" applyFont="1" applyFill="1" applyBorder="1" applyAlignment="1">
      <alignment horizontal="right"/>
    </xf>
    <xf numFmtId="3" fontId="22" fillId="0" borderId="12" xfId="41" applyNumberFormat="1" applyFont="1" applyFill="1" applyBorder="1" applyAlignment="1">
      <alignment horizontal="right"/>
    </xf>
    <xf numFmtId="3" fontId="22" fillId="0" borderId="12" xfId="58" applyNumberFormat="1" applyFont="1" applyFill="1" applyBorder="1">
      <alignment/>
      <protection/>
    </xf>
    <xf numFmtId="0" fontId="22" fillId="0" borderId="12" xfId="0" applyFont="1" applyBorder="1" applyAlignment="1">
      <alignment horizontal="left" wrapText="1"/>
    </xf>
    <xf numFmtId="189" fontId="22" fillId="0" borderId="12" xfId="41" applyNumberFormat="1" applyFont="1" applyBorder="1" applyAlignment="1">
      <alignment horizontal="center" vertical="center"/>
    </xf>
    <xf numFmtId="4" fontId="22" fillId="0" borderId="12" xfId="41" applyNumberFormat="1" applyFont="1" applyFill="1" applyBorder="1" applyAlignment="1" quotePrefix="1">
      <alignment horizontal="right"/>
    </xf>
    <xf numFmtId="0" fontId="22" fillId="0" borderId="12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189" fontId="20" fillId="0" borderId="11" xfId="41" applyNumberFormat="1" applyFont="1" applyBorder="1" applyAlignment="1">
      <alignment horizontal="center"/>
    </xf>
    <xf numFmtId="189" fontId="11" fillId="0" borderId="11" xfId="41" applyNumberFormat="1" applyFont="1" applyBorder="1" applyAlignment="1">
      <alignment horizontal="center"/>
    </xf>
    <xf numFmtId="189" fontId="11" fillId="0" borderId="11" xfId="41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89" fontId="11" fillId="0" borderId="0" xfId="41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left"/>
    </xf>
    <xf numFmtId="189" fontId="22" fillId="0" borderId="12" xfId="41" applyNumberFormat="1" applyFont="1" applyFill="1" applyBorder="1" applyAlignment="1">
      <alignment horizontal="center"/>
    </xf>
    <xf numFmtId="3" fontId="22" fillId="0" borderId="12" xfId="41" applyNumberFormat="1" applyFont="1" applyBorder="1" applyAlignment="1">
      <alignment vertical="center"/>
    </xf>
    <xf numFmtId="189" fontId="22" fillId="0" borderId="12" xfId="41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189" fontId="22" fillId="0" borderId="12" xfId="41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left" vertical="center"/>
    </xf>
    <xf numFmtId="189" fontId="22" fillId="0" borderId="12" xfId="41" applyNumberFormat="1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left"/>
    </xf>
    <xf numFmtId="189" fontId="22" fillId="32" borderId="12" xfId="41" applyNumberFormat="1" applyFont="1" applyFill="1" applyBorder="1" applyAlignment="1">
      <alignment horizontal="center"/>
    </xf>
    <xf numFmtId="3" fontId="22" fillId="32" borderId="13" xfId="41" applyNumberFormat="1" applyFont="1" applyFill="1" applyBorder="1" applyAlignment="1">
      <alignment horizontal="right"/>
    </xf>
    <xf numFmtId="0" fontId="26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27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11" xfId="0" applyFont="1" applyBorder="1" applyAlignment="1">
      <alignment/>
    </xf>
    <xf numFmtId="3" fontId="24" fillId="0" borderId="12" xfId="41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3" fontId="24" fillId="0" borderId="12" xfId="41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/>
    </xf>
    <xf numFmtId="0" fontId="29" fillId="0" borderId="0" xfId="0" applyFont="1" applyAlignment="1">
      <alignment horizontal="centerContinuous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3" fontId="28" fillId="0" borderId="12" xfId="41" applyNumberFormat="1" applyFont="1" applyBorder="1" applyAlignment="1">
      <alignment horizontal="right"/>
    </xf>
    <xf numFmtId="3" fontId="28" fillId="0" borderId="13" xfId="41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88" fontId="11" fillId="0" borderId="10" xfId="41" applyNumberFormat="1" applyFont="1" applyBorder="1" applyAlignment="1">
      <alignment horizontal="center" vertical="center" wrapText="1"/>
    </xf>
    <xf numFmtId="187" fontId="11" fillId="0" borderId="12" xfId="41" applyNumberFormat="1" applyFont="1" applyBorder="1" applyAlignment="1">
      <alignment/>
    </xf>
    <xf numFmtId="171" fontId="11" fillId="0" borderId="0" xfId="0" applyNumberFormat="1" applyFont="1" applyAlignment="1">
      <alignment/>
    </xf>
    <xf numFmtId="171" fontId="11" fillId="0" borderId="0" xfId="41" applyFont="1" applyBorder="1" applyAlignment="1">
      <alignment/>
    </xf>
    <xf numFmtId="0" fontId="11" fillId="0" borderId="12" xfId="0" applyFont="1" applyBorder="1" applyAlignment="1" quotePrefix="1">
      <alignment horizontal="left" indent="1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89" fontId="11" fillId="0" borderId="12" xfId="41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0" xfId="0" applyFont="1" applyAlignment="1" quotePrefix="1">
      <alignment/>
    </xf>
    <xf numFmtId="3" fontId="11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3" fontId="20" fillId="0" borderId="0" xfId="0" applyNumberFormat="1" applyFont="1" applyAlignment="1">
      <alignment/>
    </xf>
    <xf numFmtId="189" fontId="11" fillId="0" borderId="11" xfId="0" applyNumberFormat="1" applyFont="1" applyBorder="1" applyAlignment="1">
      <alignment/>
    </xf>
    <xf numFmtId="189" fontId="11" fillId="0" borderId="11" xfId="41" applyNumberFormat="1" applyFont="1" applyBorder="1" applyAlignment="1">
      <alignment/>
    </xf>
    <xf numFmtId="4" fontId="22" fillId="0" borderId="12" xfId="41" applyNumberFormat="1" applyFont="1" applyBorder="1" applyAlignment="1">
      <alignment/>
    </xf>
    <xf numFmtId="0" fontId="22" fillId="0" borderId="12" xfId="0" applyFont="1" applyFill="1" applyBorder="1" applyAlignment="1">
      <alignment/>
    </xf>
    <xf numFmtId="0" fontId="27" fillId="0" borderId="12" xfId="0" applyFont="1" applyBorder="1" applyAlignment="1">
      <alignment horizontal="center"/>
    </xf>
    <xf numFmtId="4" fontId="27" fillId="0" borderId="12" xfId="41" applyNumberFormat="1" applyFont="1" applyBorder="1" applyAlignment="1">
      <alignment horizontal="right"/>
    </xf>
    <xf numFmtId="0" fontId="31" fillId="0" borderId="0" xfId="58" applyFont="1">
      <alignment/>
      <protection/>
    </xf>
    <xf numFmtId="0" fontId="33" fillId="0" borderId="0" xfId="58" applyFont="1">
      <alignment/>
      <protection/>
    </xf>
    <xf numFmtId="0" fontId="18" fillId="0" borderId="0" xfId="58" applyFont="1">
      <alignment/>
      <protection/>
    </xf>
    <xf numFmtId="49" fontId="11" fillId="0" borderId="10" xfId="58" applyNumberFormat="1" applyFont="1" applyBorder="1">
      <alignment/>
      <protection/>
    </xf>
    <xf numFmtId="49" fontId="20" fillId="0" borderId="10" xfId="58" applyNumberFormat="1" applyFont="1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0" fontId="11" fillId="0" borderId="0" xfId="58" applyFont="1">
      <alignment/>
      <protection/>
    </xf>
    <xf numFmtId="0" fontId="11" fillId="0" borderId="12" xfId="58" applyFont="1" applyBorder="1">
      <alignment/>
      <protection/>
    </xf>
    <xf numFmtId="0" fontId="35" fillId="0" borderId="0" xfId="58" applyFont="1">
      <alignment/>
      <protection/>
    </xf>
    <xf numFmtId="0" fontId="22" fillId="0" borderId="12" xfId="58" applyFont="1" applyBorder="1">
      <alignment/>
      <protection/>
    </xf>
    <xf numFmtId="0" fontId="22" fillId="0" borderId="12" xfId="0" applyFont="1" applyBorder="1" applyAlignment="1">
      <alignment wrapText="1"/>
    </xf>
    <xf numFmtId="3" fontId="27" fillId="0" borderId="12" xfId="41" applyNumberFormat="1" applyFont="1" applyBorder="1" applyAlignment="1">
      <alignment horizontal="right"/>
    </xf>
    <xf numFmtId="0" fontId="27" fillId="0" borderId="12" xfId="58" applyFont="1" applyBorder="1">
      <alignment/>
      <protection/>
    </xf>
    <xf numFmtId="0" fontId="22" fillId="0" borderId="12" xfId="58" applyFont="1" applyBorder="1" applyAlignment="1">
      <alignment horizontal="left" indent="1"/>
      <protection/>
    </xf>
    <xf numFmtId="3" fontId="22" fillId="0" borderId="12" xfId="41" applyNumberFormat="1" applyFont="1" applyBorder="1" applyAlignment="1">
      <alignment/>
    </xf>
    <xf numFmtId="4" fontId="22" fillId="0" borderId="12" xfId="41" applyNumberFormat="1" applyFont="1" applyBorder="1" applyAlignment="1">
      <alignment horizontal="center"/>
    </xf>
    <xf numFmtId="3" fontId="22" fillId="0" borderId="12" xfId="41" applyNumberFormat="1" applyFont="1" applyBorder="1" applyAlignment="1">
      <alignment/>
    </xf>
    <xf numFmtId="3" fontId="22" fillId="0" borderId="12" xfId="41" applyNumberFormat="1" applyFont="1" applyFill="1" applyBorder="1" applyAlignment="1">
      <alignment/>
    </xf>
    <xf numFmtId="3" fontId="22" fillId="0" borderId="14" xfId="41" applyNumberFormat="1" applyFont="1" applyFill="1" applyBorder="1" applyAlignment="1">
      <alignment/>
    </xf>
    <xf numFmtId="3" fontId="22" fillId="0" borderId="14" xfId="41" applyNumberFormat="1" applyFont="1" applyBorder="1" applyAlignment="1">
      <alignment/>
    </xf>
    <xf numFmtId="169" fontId="22" fillId="0" borderId="11" xfId="41" applyNumberFormat="1" applyFont="1" applyBorder="1" applyAlignment="1" quotePrefix="1">
      <alignment/>
    </xf>
    <xf numFmtId="49" fontId="11" fillId="0" borderId="13" xfId="58" applyNumberFormat="1" applyFont="1" applyBorder="1">
      <alignment/>
      <protection/>
    </xf>
    <xf numFmtId="49" fontId="20" fillId="0" borderId="12" xfId="58" applyNumberFormat="1" applyFont="1" applyFill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/>
      <protection/>
    </xf>
    <xf numFmtId="0" fontId="11" fillId="0" borderId="10" xfId="58" applyFont="1" applyBorder="1">
      <alignment/>
      <protection/>
    </xf>
    <xf numFmtId="0" fontId="11" fillId="0" borderId="10" xfId="58" applyFont="1" applyBorder="1" applyAlignment="1">
      <alignment horizontal="center" vertical="center"/>
      <protection/>
    </xf>
    <xf numFmtId="189" fontId="22" fillId="0" borderId="12" xfId="41" applyNumberFormat="1" applyFont="1" applyBorder="1" applyAlignment="1">
      <alignment/>
    </xf>
    <xf numFmtId="189" fontId="22" fillId="0" borderId="12" xfId="41" applyNumberFormat="1" applyFont="1" applyFill="1" applyBorder="1" applyAlignment="1">
      <alignment/>
    </xf>
    <xf numFmtId="189" fontId="22" fillId="0" borderId="14" xfId="41" applyNumberFormat="1" applyFont="1" applyFill="1" applyBorder="1" applyAlignment="1">
      <alignment/>
    </xf>
    <xf numFmtId="189" fontId="22" fillId="0" borderId="14" xfId="41" applyNumberFormat="1" applyFont="1" applyBorder="1" applyAlignment="1">
      <alignment/>
    </xf>
    <xf numFmtId="0" fontId="22" fillId="0" borderId="0" xfId="58" applyFont="1">
      <alignment/>
      <protection/>
    </xf>
    <xf numFmtId="0" fontId="11" fillId="0" borderId="13" xfId="58" applyFont="1" applyBorder="1" applyAlignment="1">
      <alignment horizontal="center" vertical="center"/>
      <protection/>
    </xf>
    <xf numFmtId="189" fontId="27" fillId="0" borderId="12" xfId="41" applyNumberFormat="1" applyFont="1" applyBorder="1" applyAlignment="1">
      <alignment/>
    </xf>
    <xf numFmtId="188" fontId="11" fillId="0" borderId="10" xfId="41" applyNumberFormat="1" applyFont="1" applyBorder="1" applyAlignment="1" quotePrefix="1">
      <alignment horizontal="center" vertical="center"/>
    </xf>
    <xf numFmtId="4" fontId="11" fillId="0" borderId="0" xfId="0" applyNumberFormat="1" applyFont="1" applyAlignment="1">
      <alignment/>
    </xf>
    <xf numFmtId="4" fontId="27" fillId="0" borderId="12" xfId="41" applyNumberFormat="1" applyFont="1" applyBorder="1" applyAlignment="1">
      <alignment/>
    </xf>
    <xf numFmtId="0" fontId="27" fillId="0" borderId="12" xfId="0" applyFont="1" applyBorder="1" applyAlignment="1">
      <alignment/>
    </xf>
    <xf numFmtId="4" fontId="22" fillId="0" borderId="12" xfId="41" applyNumberFormat="1" applyFont="1" applyBorder="1" applyAlignment="1">
      <alignment/>
    </xf>
    <xf numFmtId="196" fontId="22" fillId="0" borderId="12" xfId="41" applyNumberFormat="1" applyFont="1" applyBorder="1" applyAlignment="1">
      <alignment/>
    </xf>
    <xf numFmtId="171" fontId="11" fillId="0" borderId="12" xfId="41" applyFont="1" applyBorder="1" applyAlignment="1">
      <alignment horizontal="center"/>
    </xf>
    <xf numFmtId="171" fontId="11" fillId="0" borderId="12" xfId="41" applyFont="1" applyBorder="1" applyAlignment="1">
      <alignment/>
    </xf>
    <xf numFmtId="189" fontId="23" fillId="0" borderId="12" xfId="41" applyNumberFormat="1" applyFont="1" applyBorder="1" applyAlignment="1">
      <alignment horizontal="left"/>
    </xf>
    <xf numFmtId="171" fontId="11" fillId="0" borderId="0" xfId="41" applyFont="1" applyAlignment="1">
      <alignment/>
    </xf>
    <xf numFmtId="0" fontId="11" fillId="0" borderId="12" xfId="0" applyFont="1" applyBorder="1" applyAlignment="1">
      <alignment horizontal="left" indent="1"/>
    </xf>
    <xf numFmtId="171" fontId="11" fillId="0" borderId="12" xfId="41" applyFont="1" applyBorder="1" applyAlignment="1">
      <alignment horizontal="left"/>
    </xf>
    <xf numFmtId="189" fontId="11" fillId="0" borderId="12" xfId="41" applyNumberFormat="1" applyFont="1" applyBorder="1" applyAlignment="1">
      <alignment horizontal="left"/>
    </xf>
    <xf numFmtId="188" fontId="11" fillId="0" borderId="0" xfId="41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88" fontId="11" fillId="0" borderId="12" xfId="41" applyNumberFormat="1" applyFont="1" applyBorder="1" applyAlignment="1">
      <alignment/>
    </xf>
    <xf numFmtId="189" fontId="23" fillId="0" borderId="12" xfId="41" applyNumberFormat="1" applyFont="1" applyBorder="1" applyAlignment="1">
      <alignment/>
    </xf>
    <xf numFmtId="189" fontId="11" fillId="0" borderId="12" xfId="41" applyNumberFormat="1" applyFont="1" applyBorder="1" applyAlignment="1">
      <alignment/>
    </xf>
    <xf numFmtId="189" fontId="11" fillId="0" borderId="12" xfId="41" applyNumberFormat="1" applyFont="1" applyBorder="1" applyAlignment="1" quotePrefix="1">
      <alignment horizontal="center"/>
    </xf>
    <xf numFmtId="171" fontId="11" fillId="0" borderId="11" xfId="41" applyFont="1" applyBorder="1" applyAlignment="1">
      <alignment/>
    </xf>
    <xf numFmtId="0" fontId="11" fillId="0" borderId="11" xfId="0" applyFont="1" applyBorder="1" applyAlignment="1">
      <alignment horizontal="right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189" fontId="11" fillId="0" borderId="12" xfId="41" applyNumberFormat="1" applyFont="1" applyBorder="1" applyAlignment="1">
      <alignment horizontal="right"/>
    </xf>
    <xf numFmtId="189" fontId="11" fillId="0" borderId="0" xfId="0" applyNumberFormat="1" applyFont="1" applyAlignment="1">
      <alignment/>
    </xf>
    <xf numFmtId="189" fontId="11" fillId="0" borderId="12" xfId="41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71" fontId="23" fillId="0" borderId="12" xfId="41" applyFont="1" applyBorder="1" applyAlignment="1">
      <alignment horizontal="right"/>
    </xf>
    <xf numFmtId="171" fontId="11" fillId="0" borderId="12" xfId="4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188" fontId="11" fillId="0" borderId="11" xfId="41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left"/>
    </xf>
    <xf numFmtId="189" fontId="11" fillId="0" borderId="12" xfId="41" applyNumberFormat="1" applyFont="1" applyBorder="1" applyAlignment="1">
      <alignment horizontal="left" wrapText="1"/>
    </xf>
    <xf numFmtId="189" fontId="23" fillId="0" borderId="12" xfId="41" applyNumberFormat="1" applyFont="1" applyBorder="1" applyAlignment="1">
      <alignment horizontal="left" wrapText="1"/>
    </xf>
    <xf numFmtId="0" fontId="11" fillId="0" borderId="12" xfId="0" applyFont="1" applyBorder="1" applyAlignment="1" quotePrefix="1">
      <alignment horizontal="center"/>
    </xf>
    <xf numFmtId="189" fontId="11" fillId="0" borderId="12" xfId="41" applyNumberFormat="1" applyFont="1" applyBorder="1" applyAlignment="1">
      <alignment wrapText="1"/>
    </xf>
    <xf numFmtId="189" fontId="21" fillId="0" borderId="12" xfId="41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189" fontId="23" fillId="0" borderId="12" xfId="41" applyNumberFormat="1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11" fillId="0" borderId="12" xfId="57" applyFont="1" applyBorder="1" applyAlignment="1" quotePrefix="1">
      <alignment horizontal="center"/>
      <protection/>
    </xf>
    <xf numFmtId="0" fontId="11" fillId="0" borderId="12" xfId="57" applyFont="1" applyBorder="1" applyAlignment="1">
      <alignment horizontal="left" indent="1"/>
      <protection/>
    </xf>
    <xf numFmtId="0" fontId="11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38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37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186" fontId="11" fillId="0" borderId="12" xfId="41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/>
    </xf>
    <xf numFmtId="186" fontId="23" fillId="0" borderId="12" xfId="41" applyNumberFormat="1" applyFont="1" applyBorder="1" applyAlignment="1">
      <alignment horizontal="right"/>
    </xf>
    <xf numFmtId="186" fontId="11" fillId="0" borderId="12" xfId="41" applyNumberFormat="1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169" fontId="11" fillId="0" borderId="12" xfId="41" applyNumberFormat="1" applyFont="1" applyBorder="1" applyAlignment="1" quotePrefix="1">
      <alignment horizontal="right"/>
    </xf>
    <xf numFmtId="0" fontId="11" fillId="0" borderId="13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189" fontId="11" fillId="0" borderId="12" xfId="41" applyNumberFormat="1" applyFont="1" applyBorder="1" applyAlignment="1" quotePrefix="1">
      <alignment horizontal="right"/>
    </xf>
    <xf numFmtId="189" fontId="11" fillId="0" borderId="11" xfId="41" applyNumberFormat="1" applyFont="1" applyBorder="1" applyAlignment="1" quotePrefix="1">
      <alignment horizontal="right"/>
    </xf>
    <xf numFmtId="0" fontId="11" fillId="0" borderId="10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189" fontId="23" fillId="0" borderId="12" xfId="0" applyNumberFormat="1" applyFont="1" applyBorder="1" applyAlignment="1">
      <alignment horizontal="center"/>
    </xf>
    <xf numFmtId="189" fontId="23" fillId="0" borderId="0" xfId="0" applyNumberFormat="1" applyFont="1" applyBorder="1" applyAlignment="1">
      <alignment horizontal="center"/>
    </xf>
    <xf numFmtId="189" fontId="11" fillId="0" borderId="0" xfId="41" applyNumberFormat="1" applyFont="1" applyBorder="1" applyAlignment="1">
      <alignment horizontal="left"/>
    </xf>
    <xf numFmtId="189" fontId="11" fillId="0" borderId="0" xfId="41" applyNumberFormat="1" applyFont="1" applyBorder="1" applyAlignment="1">
      <alignment/>
    </xf>
    <xf numFmtId="189" fontId="11" fillId="0" borderId="0" xfId="41" applyNumberFormat="1" applyFont="1" applyBorder="1" applyAlignment="1">
      <alignment/>
    </xf>
    <xf numFmtId="0" fontId="23" fillId="0" borderId="0" xfId="0" applyFont="1" applyAlignment="1">
      <alignment vertical="center"/>
    </xf>
    <xf numFmtId="189" fontId="11" fillId="0" borderId="13" xfId="41" applyNumberFormat="1" applyFont="1" applyBorder="1" applyAlignment="1">
      <alignment/>
    </xf>
    <xf numFmtId="0" fontId="23" fillId="0" borderId="12" xfId="0" applyFont="1" applyBorder="1" applyAlignment="1">
      <alignment horizontal="left" wrapText="1"/>
    </xf>
    <xf numFmtId="189" fontId="11" fillId="0" borderId="11" xfId="41" applyNumberFormat="1" applyFont="1" applyBorder="1" applyAlignment="1">
      <alignment horizontal="right"/>
    </xf>
    <xf numFmtId="0" fontId="11" fillId="0" borderId="0" xfId="0" applyFont="1" applyAlignment="1">
      <alignment/>
    </xf>
    <xf numFmtId="188" fontId="11" fillId="0" borderId="13" xfId="41" applyNumberFormat="1" applyFont="1" applyBorder="1" applyAlignment="1" quotePrefix="1">
      <alignment horizontal="center" vertical="center"/>
    </xf>
    <xf numFmtId="171" fontId="23" fillId="0" borderId="12" xfId="4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8" fontId="11" fillId="0" borderId="10" xfId="41" applyNumberFormat="1" applyFont="1" applyFill="1" applyBorder="1" applyAlignment="1" quotePrefix="1">
      <alignment horizontal="center" vertical="center"/>
    </xf>
    <xf numFmtId="188" fontId="11" fillId="0" borderId="12" xfId="41" applyNumberFormat="1" applyFont="1" applyBorder="1" applyAlignment="1" quotePrefix="1">
      <alignment horizontal="center" vertical="center"/>
    </xf>
    <xf numFmtId="0" fontId="23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171" fontId="11" fillId="0" borderId="12" xfId="41" applyFont="1" applyBorder="1" applyAlignment="1" quotePrefix="1">
      <alignment horizontal="right"/>
    </xf>
    <xf numFmtId="0" fontId="17" fillId="0" borderId="0" xfId="0" applyFont="1" applyAlignment="1">
      <alignment horizontal="right"/>
    </xf>
    <xf numFmtId="188" fontId="11" fillId="0" borderId="13" xfId="41" applyNumberFormat="1" applyFont="1" applyFill="1" applyBorder="1" applyAlignment="1" quotePrefix="1">
      <alignment horizontal="center" vertical="center"/>
    </xf>
    <xf numFmtId="189" fontId="23" fillId="0" borderId="0" xfId="41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187" fontId="23" fillId="0" borderId="0" xfId="41" applyNumberFormat="1" applyFont="1" applyBorder="1" applyAlignment="1">
      <alignment horizontal="right"/>
    </xf>
    <xf numFmtId="171" fontId="11" fillId="0" borderId="0" xfId="41" applyNumberFormat="1" applyFont="1" applyAlignment="1">
      <alignment/>
    </xf>
    <xf numFmtId="171" fontId="11" fillId="0" borderId="10" xfId="41" applyNumberFormat="1" applyFont="1" applyFill="1" applyBorder="1" applyAlignment="1" quotePrefix="1">
      <alignment horizontal="center" vertical="center"/>
    </xf>
    <xf numFmtId="188" fontId="11" fillId="0" borderId="13" xfId="41" applyNumberFormat="1" applyFont="1" applyBorder="1" applyAlignment="1" quotePrefix="1">
      <alignment horizontal="centerContinuous" vertical="center"/>
    </xf>
    <xf numFmtId="169" fontId="11" fillId="0" borderId="12" xfId="41" applyNumberFormat="1" applyFont="1" applyBorder="1" applyAlignment="1">
      <alignment/>
    </xf>
    <xf numFmtId="189" fontId="11" fillId="0" borderId="12" xfId="41" applyNumberFormat="1" applyFont="1" applyBorder="1" applyAlignment="1">
      <alignment horizontal="centerContinuous"/>
    </xf>
    <xf numFmtId="189" fontId="11" fillId="0" borderId="12" xfId="41" applyNumberFormat="1" applyFont="1" applyBorder="1" applyAlignment="1">
      <alignment vertical="center"/>
    </xf>
    <xf numFmtId="189" fontId="23" fillId="0" borderId="12" xfId="41" applyNumberFormat="1" applyFont="1" applyBorder="1" applyAlignment="1" quotePrefix="1">
      <alignment horizontal="right"/>
    </xf>
    <xf numFmtId="188" fontId="11" fillId="0" borderId="12" xfId="41" applyNumberFormat="1" applyFont="1" applyBorder="1" applyAlignment="1" quotePrefix="1">
      <alignment horizontal="right"/>
    </xf>
    <xf numFmtId="170" fontId="11" fillId="0" borderId="12" xfId="43" applyFont="1" applyBorder="1" applyAlignment="1" quotePrefix="1">
      <alignment horizontal="right"/>
    </xf>
    <xf numFmtId="16" fontId="11" fillId="0" borderId="15" xfId="0" applyNumberFormat="1" applyFont="1" applyBorder="1" applyAlignment="1">
      <alignment horizontal="left"/>
    </xf>
    <xf numFmtId="189" fontId="41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189" fontId="23" fillId="0" borderId="0" xfId="41" applyNumberFormat="1" applyFont="1" applyBorder="1" applyAlignment="1">
      <alignment horizontal="left"/>
    </xf>
    <xf numFmtId="171" fontId="11" fillId="0" borderId="12" xfId="41" applyFont="1" applyBorder="1" applyAlignment="1">
      <alignment/>
    </xf>
    <xf numFmtId="189" fontId="11" fillId="0" borderId="12" xfId="41" applyNumberFormat="1" applyFont="1" applyFill="1" applyBorder="1" applyAlignment="1">
      <alignment/>
    </xf>
    <xf numFmtId="189" fontId="17" fillId="0" borderId="0" xfId="41" applyNumberFormat="1" applyFont="1" applyAlignment="1">
      <alignment/>
    </xf>
    <xf numFmtId="189" fontId="11" fillId="0" borderId="0" xfId="41" applyNumberFormat="1" applyFont="1" applyAlignment="1">
      <alignment/>
    </xf>
    <xf numFmtId="189" fontId="11" fillId="0" borderId="0" xfId="41" applyNumberFormat="1" applyFont="1" applyAlignment="1">
      <alignment horizontal="centerContinuous"/>
    </xf>
    <xf numFmtId="189" fontId="23" fillId="0" borderId="0" xfId="41" applyNumberFormat="1" applyFont="1" applyAlignment="1">
      <alignment horizontal="centerContinuous"/>
    </xf>
    <xf numFmtId="0" fontId="33" fillId="0" borderId="0" xfId="0" applyFont="1" applyAlignment="1">
      <alignment horizontal="centerContinuous"/>
    </xf>
    <xf numFmtId="171" fontId="22" fillId="0" borderId="12" xfId="41" applyFont="1" applyBorder="1" applyAlignment="1">
      <alignment/>
    </xf>
    <xf numFmtId="0" fontId="22" fillId="0" borderId="12" xfId="0" applyFont="1" applyBorder="1" applyAlignment="1">
      <alignment horizontal="center"/>
    </xf>
    <xf numFmtId="169" fontId="22" fillId="0" borderId="12" xfId="41" applyNumberFormat="1" applyFont="1" applyBorder="1" applyAlignment="1">
      <alignment/>
    </xf>
    <xf numFmtId="0" fontId="22" fillId="0" borderId="12" xfId="0" applyFont="1" applyBorder="1" applyAlignment="1">
      <alignment/>
    </xf>
    <xf numFmtId="189" fontId="22" fillId="0" borderId="12" xfId="41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3" fontId="27" fillId="0" borderId="12" xfId="41" applyNumberFormat="1" applyFont="1" applyFill="1" applyBorder="1" applyAlignment="1">
      <alignment/>
    </xf>
    <xf numFmtId="0" fontId="27" fillId="0" borderId="12" xfId="0" applyFont="1" applyBorder="1" applyAlignment="1">
      <alignment horizontal="left"/>
    </xf>
    <xf numFmtId="3" fontId="27" fillId="0" borderId="12" xfId="0" applyNumberFormat="1" applyFont="1" applyFill="1" applyBorder="1" applyAlignment="1">
      <alignment/>
    </xf>
    <xf numFmtId="0" fontId="22" fillId="0" borderId="12" xfId="0" applyFont="1" applyBorder="1" applyAlignment="1">
      <alignment horizontal="left" indent="1"/>
    </xf>
    <xf numFmtId="0" fontId="27" fillId="0" borderId="12" xfId="0" applyFont="1" applyBorder="1" applyAlignment="1">
      <alignment wrapText="1"/>
    </xf>
    <xf numFmtId="188" fontId="22" fillId="0" borderId="12" xfId="41" applyNumberFormat="1" applyFont="1" applyBorder="1" applyAlignment="1">
      <alignment/>
    </xf>
    <xf numFmtId="190" fontId="22" fillId="0" borderId="12" xfId="41" applyNumberFormat="1" applyFont="1" applyBorder="1" applyAlignment="1">
      <alignment/>
    </xf>
    <xf numFmtId="171" fontId="22" fillId="0" borderId="12" xfId="41" applyNumberFormat="1" applyFont="1" applyBorder="1" applyAlignment="1">
      <alignment/>
    </xf>
    <xf numFmtId="4" fontId="22" fillId="0" borderId="12" xfId="41" applyNumberFormat="1" applyFont="1" applyBorder="1" applyAlignment="1" quotePrefix="1">
      <alignment horizontal="center"/>
    </xf>
    <xf numFmtId="171" fontId="22" fillId="0" borderId="12" xfId="41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188" fontId="22" fillId="0" borderId="13" xfId="41" applyNumberFormat="1" applyFont="1" applyBorder="1" applyAlignment="1" quotePrefix="1">
      <alignment horizontal="centerContinuous" vertical="center"/>
    </xf>
    <xf numFmtId="188" fontId="22" fillId="0" borderId="10" xfId="41" applyNumberFormat="1" applyFont="1" applyBorder="1" applyAlignment="1">
      <alignment horizontal="center" vertical="center" wrapText="1"/>
    </xf>
    <xf numFmtId="189" fontId="27" fillId="0" borderId="12" xfId="41" applyNumberFormat="1" applyFont="1" applyBorder="1" applyAlignment="1">
      <alignment/>
    </xf>
    <xf numFmtId="171" fontId="22" fillId="0" borderId="12" xfId="41" applyFont="1" applyBorder="1" applyAlignment="1">
      <alignment/>
    </xf>
    <xf numFmtId="169" fontId="22" fillId="0" borderId="12" xfId="41" applyNumberFormat="1" applyFont="1" applyBorder="1" applyAlignment="1">
      <alignment/>
    </xf>
    <xf numFmtId="189" fontId="22" fillId="0" borderId="12" xfId="41" applyNumberFormat="1" applyFont="1" applyBorder="1" applyAlignment="1">
      <alignment horizontal="right"/>
    </xf>
    <xf numFmtId="189" fontId="22" fillId="0" borderId="12" xfId="41" applyNumberFormat="1" applyFont="1" applyBorder="1" applyAlignment="1">
      <alignment horizontal="centerContinuous"/>
    </xf>
    <xf numFmtId="0" fontId="22" fillId="0" borderId="12" xfId="0" applyFont="1" applyBorder="1" applyAlignment="1">
      <alignment horizontal="center" vertical="center"/>
    </xf>
    <xf numFmtId="189" fontId="27" fillId="0" borderId="12" xfId="41" applyNumberFormat="1" applyFont="1" applyBorder="1" applyAlignment="1" quotePrefix="1">
      <alignment horizontal="right"/>
    </xf>
    <xf numFmtId="189" fontId="22" fillId="0" borderId="12" xfId="41" applyNumberFormat="1" applyFont="1" applyBorder="1" applyAlignment="1" quotePrefix="1">
      <alignment horizontal="right"/>
    </xf>
    <xf numFmtId="188" fontId="22" fillId="0" borderId="12" xfId="41" applyNumberFormat="1" applyFont="1" applyBorder="1" applyAlignment="1" quotePrefix="1">
      <alignment horizontal="right"/>
    </xf>
    <xf numFmtId="13" fontId="22" fillId="0" borderId="12" xfId="43" applyNumberFormat="1" applyFont="1" applyBorder="1" applyAlignment="1" quotePrefix="1">
      <alignment horizontal="right"/>
    </xf>
    <xf numFmtId="170" fontId="22" fillId="0" borderId="12" xfId="43" applyFont="1" applyBorder="1" applyAlignment="1" quotePrefix="1">
      <alignment horizontal="right"/>
    </xf>
    <xf numFmtId="3" fontId="23" fillId="0" borderId="12" xfId="41" applyNumberFormat="1" applyFont="1" applyBorder="1" applyAlignment="1">
      <alignment/>
    </xf>
    <xf numFmtId="3" fontId="11" fillId="0" borderId="12" xfId="41" applyNumberFormat="1" applyFont="1" applyBorder="1" applyAlignment="1">
      <alignment/>
    </xf>
    <xf numFmtId="3" fontId="11" fillId="0" borderId="12" xfId="41" applyNumberFormat="1" applyFont="1" applyBorder="1" applyAlignment="1" quotePrefix="1">
      <alignment/>
    </xf>
    <xf numFmtId="0" fontId="23" fillId="0" borderId="12" xfId="41" applyNumberFormat="1" applyFont="1" applyBorder="1" applyAlignment="1" quotePrefix="1">
      <alignment horizontal="right"/>
    </xf>
    <xf numFmtId="4" fontId="27" fillId="0" borderId="12" xfId="41" applyNumberFormat="1" applyFont="1" applyFill="1" applyBorder="1" applyAlignment="1">
      <alignment/>
    </xf>
    <xf numFmtId="196" fontId="22" fillId="0" borderId="12" xfId="41" applyNumberFormat="1" applyFont="1" applyFill="1" applyBorder="1" applyAlignment="1">
      <alignment horizontal="right"/>
    </xf>
    <xf numFmtId="171" fontId="22" fillId="0" borderId="12" xfId="41" applyNumberFormat="1" applyFont="1" applyFill="1" applyBorder="1" applyAlignment="1" quotePrefix="1">
      <alignment horizontal="right"/>
    </xf>
    <xf numFmtId="0" fontId="27" fillId="0" borderId="12" xfId="41" applyNumberFormat="1" applyFont="1" applyFill="1" applyBorder="1" applyAlignment="1" quotePrefix="1">
      <alignment horizontal="right"/>
    </xf>
    <xf numFmtId="189" fontId="27" fillId="0" borderId="12" xfId="41" applyNumberFormat="1" applyFont="1" applyBorder="1" applyAlignment="1">
      <alignment horizontal="right"/>
    </xf>
    <xf numFmtId="189" fontId="22" fillId="0" borderId="12" xfId="41" applyNumberFormat="1" applyFont="1" applyBorder="1" applyAlignment="1" quotePrefix="1">
      <alignment/>
    </xf>
    <xf numFmtId="171" fontId="27" fillId="0" borderId="12" xfId="41" applyFont="1" applyBorder="1" applyAlignment="1" quotePrefix="1">
      <alignment horizontal="right"/>
    </xf>
    <xf numFmtId="3" fontId="11" fillId="0" borderId="12" xfId="41" applyNumberFormat="1" applyFont="1" applyFill="1" applyBorder="1" applyAlignment="1">
      <alignment/>
    </xf>
    <xf numFmtId="169" fontId="11" fillId="0" borderId="12" xfId="41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189" fontId="11" fillId="0" borderId="20" xfId="41" applyNumberFormat="1" applyFont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189" fontId="11" fillId="0" borderId="15" xfId="41" applyNumberFormat="1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96" fontId="22" fillId="0" borderId="11" xfId="41" applyNumberFormat="1" applyFont="1" applyBorder="1" applyAlignment="1" quotePrefix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22" fillId="0" borderId="12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89" fontId="20" fillId="0" borderId="0" xfId="41" applyNumberFormat="1" applyFont="1" applyAlignment="1">
      <alignment/>
    </xf>
    <xf numFmtId="3" fontId="22" fillId="0" borderId="13" xfId="41" applyNumberFormat="1" applyFont="1" applyFill="1" applyBorder="1" applyAlignment="1">
      <alignment horizontal="right"/>
    </xf>
    <xf numFmtId="191" fontId="22" fillId="0" borderId="12" xfId="41" applyNumberFormat="1" applyFont="1" applyFill="1" applyBorder="1" applyAlignment="1">
      <alignment horizontal="right" vertical="center"/>
    </xf>
    <xf numFmtId="189" fontId="22" fillId="0" borderId="12" xfId="41" applyNumberFormat="1" applyFont="1" applyFill="1" applyBorder="1" applyAlignment="1">
      <alignment horizontal="center" vertical="center"/>
    </xf>
    <xf numFmtId="189" fontId="27" fillId="0" borderId="13" xfId="41" applyNumberFormat="1" applyFont="1" applyFill="1" applyBorder="1" applyAlignment="1">
      <alignment/>
    </xf>
    <xf numFmtId="189" fontId="27" fillId="0" borderId="12" xfId="41" applyNumberFormat="1" applyFont="1" applyFill="1" applyBorder="1" applyAlignment="1">
      <alignment/>
    </xf>
    <xf numFmtId="169" fontId="22" fillId="0" borderId="12" xfId="41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189" fontId="23" fillId="0" borderId="12" xfId="0" applyNumberFormat="1" applyFont="1" applyFill="1" applyBorder="1" applyAlignment="1">
      <alignment horizontal="center"/>
    </xf>
    <xf numFmtId="169" fontId="11" fillId="0" borderId="12" xfId="41" applyNumberFormat="1" applyFont="1" applyFill="1" applyBorder="1" applyAlignment="1" quotePrefix="1">
      <alignment horizontal="right"/>
    </xf>
    <xf numFmtId="189" fontId="11" fillId="0" borderId="12" xfId="41" applyNumberFormat="1" applyFont="1" applyFill="1" applyBorder="1" applyAlignment="1" quotePrefix="1">
      <alignment horizontal="center"/>
    </xf>
    <xf numFmtId="189" fontId="11" fillId="0" borderId="12" xfId="41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 vertical="center"/>
    </xf>
    <xf numFmtId="0" fontId="34" fillId="0" borderId="0" xfId="58" applyFont="1" applyAlignment="1">
      <alignment horizontal="center"/>
      <protection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201" fontId="22" fillId="0" borderId="12" xfId="41" applyNumberFormat="1" applyFont="1" applyFill="1" applyBorder="1" applyAlignment="1">
      <alignment horizontal="right" vertical="center"/>
    </xf>
    <xf numFmtId="169" fontId="22" fillId="0" borderId="12" xfId="41" applyNumberFormat="1" applyFont="1" applyFill="1" applyBorder="1" applyAlignment="1">
      <alignment vertical="center"/>
    </xf>
    <xf numFmtId="3" fontId="24" fillId="0" borderId="12" xfId="41" applyNumberFormat="1" applyFont="1" applyBorder="1" applyAlignment="1">
      <alignment/>
    </xf>
    <xf numFmtId="169" fontId="24" fillId="0" borderId="12" xfId="41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 quotePrefix="1">
      <alignment horizontal="center"/>
    </xf>
    <xf numFmtId="0" fontId="11" fillId="0" borderId="22" xfId="0" applyFont="1" applyBorder="1" applyAlignment="1">
      <alignment horizontal="left" indent="1"/>
    </xf>
    <xf numFmtId="0" fontId="11" fillId="0" borderId="22" xfId="0" applyFont="1" applyBorder="1" applyAlignment="1">
      <alignment horizontal="right"/>
    </xf>
    <xf numFmtId="171" fontId="27" fillId="0" borderId="12" xfId="41" applyFont="1" applyBorder="1" applyAlignment="1">
      <alignment/>
    </xf>
    <xf numFmtId="2" fontId="49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left" indent="1"/>
    </xf>
    <xf numFmtId="188" fontId="11" fillId="0" borderId="12" xfId="41" applyNumberFormat="1" applyFont="1" applyFill="1" applyBorder="1" applyAlignment="1" quotePrefix="1">
      <alignment horizontal="center" vertical="center"/>
    </xf>
    <xf numFmtId="169" fontId="11" fillId="0" borderId="12" xfId="41" applyNumberFormat="1" applyFont="1" applyFill="1" applyBorder="1" applyAlignment="1">
      <alignment/>
    </xf>
    <xf numFmtId="169" fontId="11" fillId="0" borderId="12" xfId="41" applyNumberFormat="1" applyFont="1" applyFill="1" applyBorder="1" applyAlignment="1" quotePrefix="1">
      <alignment/>
    </xf>
    <xf numFmtId="0" fontId="1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right" vertical="center"/>
    </xf>
    <xf numFmtId="4" fontId="22" fillId="0" borderId="12" xfId="41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4" fontId="27" fillId="0" borderId="12" xfId="41" applyNumberFormat="1" applyFont="1" applyFill="1" applyBorder="1" applyAlignment="1">
      <alignment/>
    </xf>
    <xf numFmtId="4" fontId="22" fillId="0" borderId="12" xfId="41" applyNumberFormat="1" applyFont="1" applyFill="1" applyBorder="1" applyAlignment="1">
      <alignment horizontal="centerContinuous"/>
    </xf>
    <xf numFmtId="196" fontId="22" fillId="0" borderId="12" xfId="41" applyNumberFormat="1" applyFont="1" applyFill="1" applyBorder="1" applyAlignment="1">
      <alignment/>
    </xf>
    <xf numFmtId="171" fontId="11" fillId="0" borderId="0" xfId="41" applyNumberFormat="1" applyFont="1" applyFill="1" applyAlignment="1">
      <alignment/>
    </xf>
    <xf numFmtId="1" fontId="11" fillId="0" borderId="10" xfId="41" applyNumberFormat="1" applyFont="1" applyFill="1" applyBorder="1" applyAlignment="1" quotePrefix="1">
      <alignment horizontal="center" vertical="center"/>
    </xf>
    <xf numFmtId="169" fontId="27" fillId="0" borderId="12" xfId="41" applyNumberFormat="1" applyFont="1" applyFill="1" applyBorder="1" applyAlignment="1">
      <alignment horizontal="right"/>
    </xf>
    <xf numFmtId="3" fontId="22" fillId="0" borderId="12" xfId="41" applyNumberFormat="1" applyFont="1" applyFill="1" applyBorder="1" applyAlignment="1">
      <alignment horizontal="center"/>
    </xf>
    <xf numFmtId="169" fontId="22" fillId="0" borderId="12" xfId="41" applyNumberFormat="1" applyFont="1" applyFill="1" applyBorder="1" applyAlignment="1">
      <alignment horizontal="center"/>
    </xf>
    <xf numFmtId="189" fontId="22" fillId="0" borderId="11" xfId="41" applyNumberFormat="1" applyFont="1" applyFill="1" applyBorder="1" applyAlignment="1">
      <alignment horizontal="center"/>
    </xf>
    <xf numFmtId="171" fontId="11" fillId="0" borderId="12" xfId="41" applyNumberFormat="1" applyFont="1" applyFill="1" applyBorder="1" applyAlignment="1" quotePrefix="1">
      <alignment horizontal="center" vertical="center"/>
    </xf>
    <xf numFmtId="171" fontId="11" fillId="0" borderId="0" xfId="0" applyNumberFormat="1" applyFont="1" applyFill="1" applyAlignment="1">
      <alignment/>
    </xf>
    <xf numFmtId="171" fontId="11" fillId="0" borderId="11" xfId="41" applyNumberFormat="1" applyFont="1" applyFill="1" applyBorder="1" applyAlignment="1" quotePrefix="1">
      <alignment horizontal="right"/>
    </xf>
    <xf numFmtId="0" fontId="18" fillId="0" borderId="11" xfId="0" applyFont="1" applyBorder="1" applyAlignment="1">
      <alignment/>
    </xf>
    <xf numFmtId="189" fontId="22" fillId="0" borderId="11" xfId="41" applyNumberFormat="1" applyFont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2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69" fontId="24" fillId="0" borderId="12" xfId="41" applyNumberFormat="1" applyFont="1" applyBorder="1" applyAlignment="1">
      <alignment horizontal="right"/>
    </xf>
    <xf numFmtId="169" fontId="24" fillId="0" borderId="12" xfId="41" applyNumberFormat="1" applyFont="1" applyBorder="1" applyAlignment="1">
      <alignment horizontal="center"/>
    </xf>
    <xf numFmtId="3" fontId="22" fillId="0" borderId="14" xfId="41" applyNumberFormat="1" applyFont="1" applyBorder="1" applyAlignment="1">
      <alignment/>
    </xf>
    <xf numFmtId="0" fontId="27" fillId="0" borderId="12" xfId="0" applyFont="1" applyBorder="1" applyAlignment="1" quotePrefix="1">
      <alignment horizontal="right"/>
    </xf>
    <xf numFmtId="0" fontId="22" fillId="0" borderId="12" xfId="0" applyFont="1" applyBorder="1" applyAlignment="1" quotePrefix="1">
      <alignment horizontal="right"/>
    </xf>
    <xf numFmtId="169" fontId="23" fillId="0" borderId="16" xfId="41" applyNumberFormat="1" applyFont="1" applyBorder="1" applyAlignment="1">
      <alignment horizontal="center"/>
    </xf>
    <xf numFmtId="169" fontId="23" fillId="0" borderId="14" xfId="41" applyNumberFormat="1" applyFont="1" applyBorder="1" applyAlignment="1">
      <alignment horizontal="center"/>
    </xf>
    <xf numFmtId="169" fontId="11" fillId="0" borderId="16" xfId="41" applyNumberFormat="1" applyFont="1" applyBorder="1" applyAlignment="1">
      <alignment horizontal="left"/>
    </xf>
    <xf numFmtId="169" fontId="11" fillId="0" borderId="14" xfId="41" applyNumberFormat="1" applyFont="1" applyBorder="1" applyAlignment="1">
      <alignment horizontal="left"/>
    </xf>
    <xf numFmtId="169" fontId="11" fillId="0" borderId="16" xfId="41" applyNumberFormat="1" applyFont="1" applyBorder="1" applyAlignment="1">
      <alignment/>
    </xf>
    <xf numFmtId="169" fontId="11" fillId="0" borderId="14" xfId="41" applyNumberFormat="1" applyFont="1" applyBorder="1" applyAlignment="1">
      <alignment/>
    </xf>
    <xf numFmtId="169" fontId="11" fillId="0" borderId="16" xfId="41" applyNumberFormat="1" applyFont="1" applyBorder="1" applyAlignment="1">
      <alignment/>
    </xf>
    <xf numFmtId="169" fontId="11" fillId="0" borderId="14" xfId="41" applyNumberFormat="1" applyFont="1" applyBorder="1" applyAlignment="1">
      <alignment/>
    </xf>
    <xf numFmtId="189" fontId="11" fillId="0" borderId="22" xfId="41" applyNumberFormat="1" applyFont="1" applyBorder="1" applyAlignment="1">
      <alignment horizontal="left" wrapText="1"/>
    </xf>
    <xf numFmtId="189" fontId="11" fillId="0" borderId="22" xfId="41" applyNumberFormat="1" applyFont="1" applyBorder="1" applyAlignment="1" quotePrefix="1">
      <alignment horizontal="center"/>
    </xf>
    <xf numFmtId="189" fontId="11" fillId="0" borderId="22" xfId="41" applyNumberFormat="1" applyFont="1" applyBorder="1" applyAlignment="1">
      <alignment wrapText="1"/>
    </xf>
    <xf numFmtId="0" fontId="11" fillId="0" borderId="0" xfId="0" applyFont="1" applyBorder="1" applyAlignment="1" quotePrefix="1">
      <alignment horizontal="center"/>
    </xf>
    <xf numFmtId="189" fontId="11" fillId="0" borderId="12" xfId="41" applyNumberFormat="1" applyFont="1" applyBorder="1" applyAlignment="1" quotePrefix="1">
      <alignment horizontal="center" vertical="top"/>
    </xf>
    <xf numFmtId="0" fontId="11" fillId="0" borderId="0" xfId="0" applyFont="1" applyAlignment="1">
      <alignment wrapText="1"/>
    </xf>
    <xf numFmtId="3" fontId="50" fillId="0" borderId="13" xfId="41" applyNumberFormat="1" applyFont="1" applyBorder="1" applyAlignment="1">
      <alignment horizontal="right"/>
    </xf>
    <xf numFmtId="3" fontId="51" fillId="0" borderId="12" xfId="41" applyNumberFormat="1" applyFont="1" applyBorder="1" applyAlignment="1">
      <alignment horizontal="right"/>
    </xf>
    <xf numFmtId="0" fontId="51" fillId="0" borderId="11" xfId="0" applyFont="1" applyBorder="1" applyAlignment="1">
      <alignment/>
    </xf>
    <xf numFmtId="0" fontId="31" fillId="0" borderId="13" xfId="0" applyFont="1" applyBorder="1" applyAlignment="1" quotePrefix="1">
      <alignment horizontal="centerContinuous" vertical="center"/>
    </xf>
    <xf numFmtId="0" fontId="52" fillId="0" borderId="10" xfId="0" applyFont="1" applyBorder="1" applyAlignment="1">
      <alignment horizontal="center" vertical="center" wrapText="1"/>
    </xf>
    <xf numFmtId="169" fontId="51" fillId="0" borderId="12" xfId="41" applyNumberFormat="1" applyFont="1" applyBorder="1" applyAlignment="1">
      <alignment horizontal="right"/>
    </xf>
    <xf numFmtId="169" fontId="51" fillId="0" borderId="12" xfId="41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171" fontId="11" fillId="0" borderId="0" xfId="41" applyFont="1" applyFill="1" applyBorder="1" applyAlignment="1">
      <alignment/>
    </xf>
    <xf numFmtId="195" fontId="11" fillId="0" borderId="11" xfId="41" applyNumberFormat="1" applyFont="1" applyBorder="1" applyAlignment="1">
      <alignment/>
    </xf>
    <xf numFmtId="195" fontId="11" fillId="0" borderId="0" xfId="0" applyNumberFormat="1" applyFont="1" applyAlignment="1">
      <alignment/>
    </xf>
    <xf numFmtId="189" fontId="11" fillId="0" borderId="0" xfId="41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71" fontId="11" fillId="0" borderId="0" xfId="41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189" fontId="23" fillId="0" borderId="12" xfId="41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189" fontId="27" fillId="0" borderId="12" xfId="41" applyNumberFormat="1" applyFont="1" applyBorder="1" applyAlignment="1">
      <alignment horizontal="center"/>
    </xf>
    <xf numFmtId="3" fontId="22" fillId="0" borderId="12" xfId="41" applyNumberFormat="1" applyFont="1" applyFill="1" applyBorder="1" applyAlignment="1" quotePrefix="1">
      <alignment/>
    </xf>
    <xf numFmtId="3" fontId="22" fillId="0" borderId="12" xfId="41" applyNumberFormat="1" applyFont="1" applyBorder="1" applyAlignment="1" quotePrefix="1">
      <alignment/>
    </xf>
    <xf numFmtId="0" fontId="23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41" fillId="0" borderId="0" xfId="0" applyNumberFormat="1" applyFont="1" applyAlignment="1">
      <alignment/>
    </xf>
    <xf numFmtId="0" fontId="11" fillId="0" borderId="11" xfId="0" applyFont="1" applyBorder="1" applyAlignment="1">
      <alignment horizontal="left" indent="1"/>
    </xf>
    <xf numFmtId="169" fontId="27" fillId="0" borderId="12" xfId="41" applyNumberFormat="1" applyFont="1" applyBorder="1" applyAlignment="1">
      <alignment/>
    </xf>
    <xf numFmtId="0" fontId="22" fillId="0" borderId="12" xfId="0" applyFont="1" applyBorder="1" applyAlignment="1" quotePrefix="1">
      <alignment/>
    </xf>
    <xf numFmtId="169" fontId="27" fillId="0" borderId="12" xfId="41" applyNumberFormat="1" applyFont="1" applyFill="1" applyBorder="1" applyAlignment="1">
      <alignment horizontal="center"/>
    </xf>
    <xf numFmtId="169" fontId="22" fillId="0" borderId="12" xfId="41" applyNumberFormat="1" applyFont="1" applyBorder="1" applyAlignment="1">
      <alignment horizontal="left"/>
    </xf>
    <xf numFmtId="169" fontId="22" fillId="0" borderId="12" xfId="41" applyNumberFormat="1" applyFont="1" applyFill="1" applyBorder="1" applyAlignment="1">
      <alignment horizontal="left"/>
    </xf>
    <xf numFmtId="169" fontId="22" fillId="0" borderId="12" xfId="41" applyNumberFormat="1" applyFont="1" applyBorder="1" applyAlignment="1">
      <alignment horizontal="right"/>
    </xf>
    <xf numFmtId="3" fontId="22" fillId="0" borderId="20" xfId="41" applyNumberFormat="1" applyFont="1" applyBorder="1" applyAlignment="1">
      <alignment/>
    </xf>
    <xf numFmtId="189" fontId="22" fillId="0" borderId="20" xfId="41" applyNumberFormat="1" applyFont="1" applyBorder="1" applyAlignment="1">
      <alignment/>
    </xf>
    <xf numFmtId="0" fontId="22" fillId="0" borderId="11" xfId="0" applyFont="1" applyBorder="1" applyAlignment="1">
      <alignment horizontal="left"/>
    </xf>
    <xf numFmtId="3" fontId="22" fillId="0" borderId="11" xfId="41" applyNumberFormat="1" applyFont="1" applyBorder="1" applyAlignment="1">
      <alignment/>
    </xf>
    <xf numFmtId="0" fontId="27" fillId="0" borderId="18" xfId="0" applyFont="1" applyBorder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41" applyNumberFormat="1" applyFont="1" applyBorder="1" applyAlignment="1">
      <alignment/>
    </xf>
    <xf numFmtId="169" fontId="23" fillId="0" borderId="12" xfId="41" applyNumberFormat="1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3" fontId="49" fillId="0" borderId="0" xfId="58" applyNumberFormat="1" applyFont="1">
      <alignment/>
      <protection/>
    </xf>
    <xf numFmtId="0" fontId="55" fillId="0" borderId="13" xfId="0" applyFont="1" applyFill="1" applyBorder="1" applyAlignment="1" quotePrefix="1">
      <alignment horizontal="centerContinuous" vertical="center"/>
    </xf>
    <xf numFmtId="0" fontId="54" fillId="0" borderId="13" xfId="0" applyFont="1" applyFill="1" applyBorder="1" applyAlignment="1">
      <alignment horizontal="centerContinuous" vertical="center"/>
    </xf>
    <xf numFmtId="0" fontId="56" fillId="0" borderId="13" xfId="0" applyFont="1" applyBorder="1" applyAlignment="1" quotePrefix="1">
      <alignment horizontal="centerContinuous" vertical="center"/>
    </xf>
    <xf numFmtId="0" fontId="56" fillId="0" borderId="13" xfId="0" applyFont="1" applyBorder="1" applyAlignment="1">
      <alignment horizontal="centerContinuous" vertical="center"/>
    </xf>
    <xf numFmtId="189" fontId="11" fillId="0" borderId="12" xfId="41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4" fontId="11" fillId="0" borderId="0" xfId="0" applyNumberFormat="1" applyFont="1" applyFill="1" applyAlignment="1">
      <alignment/>
    </xf>
    <xf numFmtId="186" fontId="23" fillId="0" borderId="12" xfId="41" applyNumberFormat="1" applyFont="1" applyFill="1" applyBorder="1" applyAlignment="1">
      <alignment horizontal="center"/>
    </xf>
    <xf numFmtId="186" fontId="11" fillId="0" borderId="12" xfId="41" applyNumberFormat="1" applyFont="1" applyFill="1" applyBorder="1" applyAlignment="1">
      <alignment/>
    </xf>
    <xf numFmtId="186" fontId="11" fillId="0" borderId="12" xfId="4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27" fillId="0" borderId="12" xfId="0" applyNumberFormat="1" applyFont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/>
    </xf>
    <xf numFmtId="171" fontId="23" fillId="0" borderId="0" xfId="41" applyFont="1" applyFill="1" applyAlignment="1">
      <alignment/>
    </xf>
    <xf numFmtId="0" fontId="2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23" fillId="0" borderId="12" xfId="0" applyFont="1" applyBorder="1" applyAlignment="1">
      <alignment/>
    </xf>
    <xf numFmtId="187" fontId="11" fillId="0" borderId="12" xfId="41" applyNumberFormat="1" applyFont="1" applyFill="1" applyBorder="1" applyAlignment="1">
      <alignment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left" indent="1"/>
    </xf>
    <xf numFmtId="187" fontId="11" fillId="0" borderId="11" xfId="41" applyNumberFormat="1" applyFont="1" applyFill="1" applyBorder="1" applyAlignment="1">
      <alignment/>
    </xf>
    <xf numFmtId="171" fontId="23" fillId="0" borderId="12" xfId="41" applyFont="1" applyFill="1" applyBorder="1" applyAlignment="1">
      <alignment horizontal="center"/>
    </xf>
    <xf numFmtId="3" fontId="11" fillId="0" borderId="12" xfId="41" applyNumberFormat="1" applyFont="1" applyFill="1" applyBorder="1" applyAlignment="1" quotePrefix="1">
      <alignment/>
    </xf>
    <xf numFmtId="0" fontId="11" fillId="0" borderId="17" xfId="58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6" fillId="0" borderId="0" xfId="0" applyFont="1" applyBorder="1" applyAlignment="1">
      <alignment/>
    </xf>
    <xf numFmtId="189" fontId="31" fillId="0" borderId="0" xfId="41" applyNumberFormat="1" applyFont="1" applyBorder="1" applyAlignment="1">
      <alignment horizontal="right"/>
    </xf>
    <xf numFmtId="189" fontId="31" fillId="0" borderId="0" xfId="41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208" fontId="11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208" fontId="38" fillId="0" borderId="0" xfId="0" applyNumberFormat="1" applyFont="1" applyAlignment="1">
      <alignment horizontal="center"/>
    </xf>
    <xf numFmtId="0" fontId="23" fillId="0" borderId="13" xfId="0" applyFont="1" applyBorder="1" applyAlignment="1">
      <alignment horizontal="left"/>
    </xf>
    <xf numFmtId="209" fontId="61" fillId="0" borderId="13" xfId="0" applyNumberFormat="1" applyFont="1" applyBorder="1" applyAlignment="1">
      <alignment horizontal="right" vertical="center"/>
    </xf>
    <xf numFmtId="209" fontId="11" fillId="0" borderId="12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indent="1"/>
    </xf>
    <xf numFmtId="209" fontId="11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/>
    </xf>
    <xf numFmtId="196" fontId="22" fillId="0" borderId="12" xfId="41" applyNumberFormat="1" applyFont="1" applyBorder="1" applyAlignment="1">
      <alignment horizontal="right"/>
    </xf>
    <xf numFmtId="4" fontId="11" fillId="0" borderId="11" xfId="41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65" fillId="0" borderId="0" xfId="0" applyFont="1" applyAlignment="1">
      <alignment horizontal="right"/>
    </xf>
    <xf numFmtId="192" fontId="27" fillId="0" borderId="12" xfId="41" applyNumberFormat="1" applyFont="1" applyBorder="1" applyAlignment="1">
      <alignment/>
    </xf>
    <xf numFmtId="192" fontId="22" fillId="0" borderId="12" xfId="41" applyNumberFormat="1" applyFont="1" applyBorder="1" applyAlignment="1">
      <alignment/>
    </xf>
    <xf numFmtId="192" fontId="22" fillId="0" borderId="12" xfId="41" applyNumberFormat="1" applyFont="1" applyBorder="1" applyAlignment="1">
      <alignment/>
    </xf>
    <xf numFmtId="192" fontId="22" fillId="0" borderId="12" xfId="41" applyNumberFormat="1" applyFont="1" applyBorder="1" applyAlignment="1" quotePrefix="1">
      <alignment/>
    </xf>
    <xf numFmtId="196" fontId="22" fillId="0" borderId="12" xfId="41" applyNumberFormat="1" applyFont="1" applyBorder="1" applyAlignment="1" quotePrefix="1">
      <alignment/>
    </xf>
    <xf numFmtId="0" fontId="21" fillId="0" borderId="11" xfId="0" applyFont="1" applyBorder="1" applyAlignment="1">
      <alignment/>
    </xf>
    <xf numFmtId="186" fontId="20" fillId="0" borderId="11" xfId="41" applyNumberFormat="1" applyFont="1" applyBorder="1" applyAlignment="1" quotePrefix="1">
      <alignment/>
    </xf>
    <xf numFmtId="4" fontId="11" fillId="0" borderId="12" xfId="41" applyNumberFormat="1" applyFont="1" applyBorder="1" applyAlignment="1">
      <alignment/>
    </xf>
    <xf numFmtId="4" fontId="11" fillId="0" borderId="12" xfId="41" applyNumberFormat="1" applyFont="1" applyFill="1" applyBorder="1" applyAlignment="1">
      <alignment/>
    </xf>
    <xf numFmtId="196" fontId="11" fillId="0" borderId="12" xfId="41" applyNumberFormat="1" applyFont="1" applyBorder="1" applyAlignment="1">
      <alignment/>
    </xf>
    <xf numFmtId="192" fontId="27" fillId="0" borderId="12" xfId="41" applyNumberFormat="1" applyFont="1" applyBorder="1" applyAlignment="1">
      <alignment/>
    </xf>
    <xf numFmtId="196" fontId="22" fillId="0" borderId="12" xfId="41" applyNumberFormat="1" applyFont="1" applyBorder="1" applyAlignment="1">
      <alignment/>
    </xf>
    <xf numFmtId="0" fontId="65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8" fontId="23" fillId="0" borderId="12" xfId="41" applyNumberFormat="1" applyFont="1" applyBorder="1" applyAlignment="1">
      <alignment horizontal="left"/>
    </xf>
    <xf numFmtId="171" fontId="23" fillId="0" borderId="12" xfId="41" applyFont="1" applyBorder="1" applyAlignment="1">
      <alignment horizontal="left"/>
    </xf>
    <xf numFmtId="188" fontId="11" fillId="0" borderId="12" xfId="41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189" fontId="50" fillId="0" borderId="12" xfId="41" applyNumberFormat="1" applyFont="1" applyBorder="1" applyAlignment="1">
      <alignment horizontal="left" vertical="center"/>
    </xf>
    <xf numFmtId="171" fontId="50" fillId="0" borderId="12" xfId="41" applyFont="1" applyFill="1" applyBorder="1" applyAlignment="1">
      <alignment vertical="center"/>
    </xf>
    <xf numFmtId="189" fontId="51" fillId="0" borderId="12" xfId="41" applyNumberFormat="1" applyFont="1" applyFill="1" applyBorder="1" applyAlignment="1">
      <alignment vertical="center"/>
    </xf>
    <xf numFmtId="171" fontId="51" fillId="0" borderId="12" xfId="41" applyFont="1" applyFill="1" applyBorder="1" applyAlignment="1">
      <alignment vertical="center"/>
    </xf>
    <xf numFmtId="0" fontId="51" fillId="0" borderId="11" xfId="0" applyFont="1" applyBorder="1" applyAlignment="1">
      <alignment/>
    </xf>
    <xf numFmtId="171" fontId="11" fillId="0" borderId="11" xfId="0" applyNumberFormat="1" applyFont="1" applyBorder="1" applyAlignment="1">
      <alignment/>
    </xf>
    <xf numFmtId="189" fontId="51" fillId="0" borderId="12" xfId="41" applyNumberFormat="1" applyFont="1" applyBorder="1" applyAlignment="1">
      <alignment/>
    </xf>
    <xf numFmtId="171" fontId="51" fillId="0" borderId="12" xfId="41" applyFont="1" applyBorder="1" applyAlignment="1">
      <alignment/>
    </xf>
    <xf numFmtId="171" fontId="11" fillId="0" borderId="11" xfId="41" applyFont="1" applyBorder="1" applyAlignment="1">
      <alignment horizontal="left"/>
    </xf>
    <xf numFmtId="171" fontId="23" fillId="0" borderId="12" xfId="41" applyFont="1" applyBorder="1" applyAlignment="1">
      <alignment/>
    </xf>
    <xf numFmtId="171" fontId="23" fillId="0" borderId="12" xfId="41" applyNumberFormat="1" applyFont="1" applyBorder="1" applyAlignment="1">
      <alignment horizontal="right"/>
    </xf>
    <xf numFmtId="171" fontId="11" fillId="0" borderId="12" xfId="41" applyNumberFormat="1" applyFont="1" applyBorder="1" applyAlignment="1" quotePrefix="1">
      <alignment horizontal="right"/>
    </xf>
    <xf numFmtId="171" fontId="11" fillId="0" borderId="12" xfId="41" applyNumberFormat="1" applyFont="1" applyBorder="1" applyAlignment="1">
      <alignment horizontal="right"/>
    </xf>
    <xf numFmtId="188" fontId="23" fillId="0" borderId="12" xfId="41" applyNumberFormat="1" applyFont="1" applyBorder="1" applyAlignment="1">
      <alignment/>
    </xf>
    <xf numFmtId="0" fontId="11" fillId="0" borderId="12" xfId="0" applyFont="1" applyFill="1" applyBorder="1" applyAlignment="1">
      <alignment horizontal="left" indent="1"/>
    </xf>
    <xf numFmtId="0" fontId="11" fillId="0" borderId="15" xfId="0" applyFont="1" applyBorder="1" applyAlignment="1">
      <alignment horizontal="right"/>
    </xf>
    <xf numFmtId="169" fontId="11" fillId="0" borderId="12" xfId="41" applyNumberFormat="1" applyFont="1" applyBorder="1" applyAlignment="1" quotePrefix="1">
      <alignment/>
    </xf>
    <xf numFmtId="171" fontId="23" fillId="0" borderId="12" xfId="41" applyNumberFormat="1" applyFont="1" applyBorder="1" applyAlignment="1">
      <alignment horizontal="left"/>
    </xf>
    <xf numFmtId="171" fontId="11" fillId="0" borderId="12" xfId="41" applyNumberFormat="1" applyFont="1" applyBorder="1" applyAlignment="1">
      <alignment horizontal="left"/>
    </xf>
    <xf numFmtId="171" fontId="11" fillId="0" borderId="12" xfId="41" applyNumberFormat="1" applyFont="1" applyBorder="1" applyAlignment="1" quotePrefix="1">
      <alignment/>
    </xf>
    <xf numFmtId="171" fontId="11" fillId="0" borderId="12" xfId="41" applyNumberFormat="1" applyFont="1" applyBorder="1" applyAlignment="1">
      <alignment/>
    </xf>
    <xf numFmtId="188" fontId="11" fillId="0" borderId="12" xfId="41" applyNumberFormat="1" applyFont="1" applyBorder="1" applyAlignment="1" quotePrefix="1">
      <alignment/>
    </xf>
    <xf numFmtId="189" fontId="11" fillId="0" borderId="12" xfId="41" applyNumberFormat="1" applyFont="1" applyBorder="1" applyAlignment="1" quotePrefix="1">
      <alignment/>
    </xf>
    <xf numFmtId="188" fontId="11" fillId="0" borderId="12" xfId="0" applyNumberFormat="1" applyFont="1" applyBorder="1" applyAlignment="1">
      <alignment/>
    </xf>
    <xf numFmtId="189" fontId="11" fillId="0" borderId="12" xfId="0" applyNumberFormat="1" applyFont="1" applyBorder="1" applyAlignment="1">
      <alignment/>
    </xf>
    <xf numFmtId="188" fontId="11" fillId="0" borderId="11" xfId="0" applyNumberFormat="1" applyFont="1" applyBorder="1" applyAlignment="1">
      <alignment/>
    </xf>
    <xf numFmtId="0" fontId="11" fillId="0" borderId="17" xfId="0" applyFont="1" applyBorder="1" applyAlignment="1">
      <alignment/>
    </xf>
    <xf numFmtId="189" fontId="11" fillId="0" borderId="12" xfId="41" applyNumberFormat="1" applyFont="1" applyFill="1" applyBorder="1" applyAlignment="1">
      <alignment vertical="center"/>
    </xf>
    <xf numFmtId="37" fontId="23" fillId="0" borderId="12" xfId="41" applyNumberFormat="1" applyFont="1" applyBorder="1" applyAlignment="1">
      <alignment/>
    </xf>
    <xf numFmtId="37" fontId="11" fillId="0" borderId="12" xfId="41" applyNumberFormat="1" applyFont="1" applyBorder="1" applyAlignment="1">
      <alignment/>
    </xf>
    <xf numFmtId="189" fontId="11" fillId="0" borderId="12" xfId="41" applyNumberFormat="1" applyFont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65" fillId="0" borderId="17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189" fontId="11" fillId="0" borderId="16" xfId="41" applyNumberFormat="1" applyFont="1" applyBorder="1" applyAlignment="1">
      <alignment horizontal="left"/>
    </xf>
    <xf numFmtId="169" fontId="23" fillId="0" borderId="12" xfId="41" applyNumberFormat="1" applyFont="1" applyBorder="1" applyAlignment="1">
      <alignment/>
    </xf>
    <xf numFmtId="169" fontId="11" fillId="0" borderId="12" xfId="41" applyNumberFormat="1" applyFont="1" applyBorder="1" applyAlignment="1">
      <alignment wrapText="1"/>
    </xf>
    <xf numFmtId="0" fontId="31" fillId="0" borderId="11" xfId="0" applyFont="1" applyBorder="1" applyAlignment="1">
      <alignment/>
    </xf>
    <xf numFmtId="169" fontId="31" fillId="0" borderId="11" xfId="41" applyNumberFormat="1" applyFont="1" applyBorder="1" applyAlignment="1">
      <alignment/>
    </xf>
    <xf numFmtId="169" fontId="11" fillId="0" borderId="11" xfId="0" applyNumberFormat="1" applyFont="1" applyBorder="1" applyAlignment="1">
      <alignment/>
    </xf>
    <xf numFmtId="171" fontId="11" fillId="0" borderId="12" xfId="41" applyFont="1" applyBorder="1" applyAlignment="1" quotePrefix="1">
      <alignment horizontal="center"/>
    </xf>
    <xf numFmtId="189" fontId="11" fillId="0" borderId="12" xfId="41" applyNumberFormat="1" applyFont="1" applyBorder="1" applyAlignment="1" quotePrefix="1">
      <alignment horizontal="left"/>
    </xf>
    <xf numFmtId="189" fontId="18" fillId="0" borderId="14" xfId="41" applyNumberFormat="1" applyFont="1" applyBorder="1" applyAlignment="1">
      <alignment wrapText="1"/>
    </xf>
    <xf numFmtId="188" fontId="11" fillId="0" borderId="12" xfId="41" applyNumberFormat="1" applyFont="1" applyBorder="1" applyAlignment="1" quotePrefix="1">
      <alignment horizontal="center"/>
    </xf>
    <xf numFmtId="189" fontId="11" fillId="0" borderId="11" xfId="41" applyNumberFormat="1" applyFont="1" applyBorder="1" applyAlignment="1">
      <alignment horizontal="left"/>
    </xf>
    <xf numFmtId="196" fontId="11" fillId="0" borderId="12" xfId="41" applyNumberFormat="1" applyFont="1" applyBorder="1" applyAlignment="1" quotePrefix="1">
      <alignment horizontal="right"/>
    </xf>
    <xf numFmtId="171" fontId="23" fillId="0" borderId="12" xfId="41" applyNumberFormat="1" applyFont="1" applyBorder="1" applyAlignment="1" quotePrefix="1">
      <alignment horizontal="right"/>
    </xf>
    <xf numFmtId="188" fontId="11" fillId="0" borderId="12" xfId="41" applyNumberFormat="1" applyFont="1" applyBorder="1" applyAlignment="1">
      <alignment horizontal="center"/>
    </xf>
    <xf numFmtId="171" fontId="11" fillId="0" borderId="11" xfId="41" applyFont="1" applyBorder="1" applyAlignment="1">
      <alignment horizontal="right"/>
    </xf>
    <xf numFmtId="189" fontId="11" fillId="0" borderId="12" xfId="0" applyNumberFormat="1" applyFont="1" applyBorder="1" applyAlignment="1">
      <alignment horizontal="right"/>
    </xf>
    <xf numFmtId="196" fontId="11" fillId="0" borderId="11" xfId="41" applyNumberFormat="1" applyFont="1" applyBorder="1" applyAlignment="1" quotePrefix="1">
      <alignment horizontal="right"/>
    </xf>
    <xf numFmtId="171" fontId="11" fillId="0" borderId="11" xfId="41" applyNumberFormat="1" applyFont="1" applyBorder="1" applyAlignment="1">
      <alignment/>
    </xf>
    <xf numFmtId="0" fontId="66" fillId="0" borderId="0" xfId="0" applyFont="1" applyAlignment="1">
      <alignment/>
    </xf>
    <xf numFmtId="171" fontId="11" fillId="0" borderId="16" xfId="41" applyNumberFormat="1" applyFont="1" applyBorder="1" applyAlignment="1" quotePrefix="1">
      <alignment horizontal="right"/>
    </xf>
    <xf numFmtId="171" fontId="11" fillId="0" borderId="16" xfId="41" applyNumberFormat="1" applyFont="1" applyBorder="1" applyAlignment="1">
      <alignment horizontal="right"/>
    </xf>
    <xf numFmtId="189" fontId="11" fillId="0" borderId="10" xfId="41" applyNumberFormat="1" applyFont="1" applyBorder="1" applyAlignment="1">
      <alignment horizontal="center" vertical="center"/>
    </xf>
    <xf numFmtId="189" fontId="11" fillId="0" borderId="13" xfId="41" applyNumberFormat="1" applyFont="1" applyBorder="1" applyAlignment="1">
      <alignment horizontal="center" vertical="center"/>
    </xf>
    <xf numFmtId="171" fontId="22" fillId="0" borderId="12" xfId="41" applyFont="1" applyBorder="1" applyAlignment="1">
      <alignment horizontal="center"/>
    </xf>
    <xf numFmtId="171" fontId="11" fillId="0" borderId="12" xfId="41" applyFont="1" applyFill="1" applyBorder="1" applyAlignment="1">
      <alignment horizontal="left"/>
    </xf>
    <xf numFmtId="188" fontId="11" fillId="0" borderId="12" xfId="41" applyNumberFormat="1" applyFont="1" applyFill="1" applyBorder="1" applyAlignment="1">
      <alignment horizontal="left"/>
    </xf>
    <xf numFmtId="188" fontId="11" fillId="0" borderId="12" xfId="41" applyNumberFormat="1" applyFont="1" applyFill="1" applyBorder="1" applyAlignment="1">
      <alignment/>
    </xf>
    <xf numFmtId="188" fontId="11" fillId="0" borderId="12" xfId="41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189" fontId="23" fillId="0" borderId="12" xfId="41" applyNumberFormat="1" applyFont="1" applyBorder="1" applyAlignment="1">
      <alignment horizontal="right"/>
    </xf>
    <xf numFmtId="188" fontId="23" fillId="0" borderId="12" xfId="41" applyNumberFormat="1" applyFont="1" applyBorder="1" applyAlignment="1">
      <alignment horizontal="right"/>
    </xf>
    <xf numFmtId="188" fontId="11" fillId="0" borderId="12" xfId="41" applyNumberFormat="1" applyFont="1" applyBorder="1" applyAlignment="1">
      <alignment horizontal="right"/>
    </xf>
    <xf numFmtId="171" fontId="11" fillId="0" borderId="11" xfId="41" applyNumberFormat="1" applyFont="1" applyBorder="1" applyAlignment="1">
      <alignment horizontal="right"/>
    </xf>
    <xf numFmtId="0" fontId="11" fillId="0" borderId="17" xfId="0" applyFont="1" applyBorder="1" applyAlignment="1">
      <alignment horizontal="centerContinuous"/>
    </xf>
    <xf numFmtId="3" fontId="22" fillId="0" borderId="12" xfId="41" applyNumberFormat="1" applyFont="1" applyBorder="1" applyAlignment="1">
      <alignment horizontal="right"/>
    </xf>
    <xf numFmtId="196" fontId="11" fillId="0" borderId="12" xfId="41" applyNumberFormat="1" applyFont="1" applyBorder="1" applyAlignment="1">
      <alignment horizontal="left"/>
    </xf>
    <xf numFmtId="188" fontId="11" fillId="0" borderId="12" xfId="0" applyNumberFormat="1" applyFont="1" applyFill="1" applyBorder="1" applyAlignment="1">
      <alignment/>
    </xf>
    <xf numFmtId="196" fontId="11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7" fontId="23" fillId="0" borderId="13" xfId="41" applyNumberFormat="1" applyFont="1" applyBorder="1" applyAlignment="1">
      <alignment/>
    </xf>
    <xf numFmtId="37" fontId="11" fillId="0" borderId="12" xfId="41" applyNumberFormat="1" applyFont="1" applyBorder="1" applyAlignment="1" quotePrefix="1">
      <alignment/>
    </xf>
    <xf numFmtId="169" fontId="11" fillId="0" borderId="12" xfId="41" applyNumberFormat="1" applyFont="1" applyFill="1" applyBorder="1" applyAlignment="1" quotePrefix="1">
      <alignment horizontal="center"/>
    </xf>
    <xf numFmtId="0" fontId="11" fillId="0" borderId="11" xfId="0" applyFont="1" applyBorder="1" applyAlignment="1">
      <alignment horizontal="left"/>
    </xf>
    <xf numFmtId="37" fontId="11" fillId="0" borderId="11" xfId="41" applyNumberFormat="1" applyFont="1" applyBorder="1" applyAlignment="1">
      <alignment/>
    </xf>
    <xf numFmtId="169" fontId="11" fillId="0" borderId="11" xfId="41" applyNumberFormat="1" applyFont="1" applyBorder="1" applyAlignment="1" quotePrefix="1">
      <alignment/>
    </xf>
    <xf numFmtId="37" fontId="11" fillId="0" borderId="11" xfId="41" applyNumberFormat="1" applyFont="1" applyBorder="1" applyAlignment="1" quotePrefix="1">
      <alignment/>
    </xf>
    <xf numFmtId="189" fontId="18" fillId="0" borderId="0" xfId="41" applyNumberFormat="1" applyFont="1" applyBorder="1" applyAlignment="1">
      <alignment/>
    </xf>
    <xf numFmtId="0" fontId="67" fillId="0" borderId="0" xfId="0" applyFont="1" applyAlignment="1">
      <alignment/>
    </xf>
    <xf numFmtId="169" fontId="23" fillId="0" borderId="13" xfId="41" applyNumberFormat="1" applyFont="1" applyBorder="1" applyAlignment="1">
      <alignment/>
    </xf>
    <xf numFmtId="169" fontId="11" fillId="0" borderId="11" xfId="41" applyNumberFormat="1" applyFont="1" applyFill="1" applyBorder="1" applyAlignment="1">
      <alignment/>
    </xf>
    <xf numFmtId="169" fontId="11" fillId="0" borderId="11" xfId="41" applyNumberFormat="1" applyFont="1" applyFill="1" applyBorder="1" applyAlignment="1" quotePrefix="1">
      <alignment/>
    </xf>
    <xf numFmtId="0" fontId="68" fillId="0" borderId="0" xfId="0" applyFont="1" applyAlignment="1">
      <alignment/>
    </xf>
    <xf numFmtId="171" fontId="22" fillId="0" borderId="12" xfId="41" applyFont="1" applyFill="1" applyBorder="1" applyAlignment="1">
      <alignment horizontal="right"/>
    </xf>
    <xf numFmtId="0" fontId="0" fillId="0" borderId="0" xfId="0" applyAlignment="1">
      <alignment/>
    </xf>
    <xf numFmtId="3" fontId="22" fillId="33" borderId="12" xfId="41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189" fontId="23" fillId="0" borderId="12" xfId="41" applyNumberFormat="1" applyFont="1" applyFill="1" applyBorder="1" applyAlignment="1">
      <alignment/>
    </xf>
    <xf numFmtId="189" fontId="11" fillId="0" borderId="12" xfId="41" applyNumberFormat="1" applyFont="1" applyFill="1" applyBorder="1" applyAlignment="1" quotePrefix="1">
      <alignment/>
    </xf>
    <xf numFmtId="186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1" fillId="0" borderId="0" xfId="0" applyFont="1" applyAlignment="1">
      <alignment vertical="center"/>
    </xf>
    <xf numFmtId="189" fontId="22" fillId="0" borderId="16" xfId="41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Alignment="1">
      <alignment horizontal="left"/>
    </xf>
    <xf numFmtId="188" fontId="11" fillId="33" borderId="12" xfId="41" applyNumberFormat="1" applyFont="1" applyFill="1" applyBorder="1" applyAlignment="1">
      <alignment horizontal="left"/>
    </xf>
    <xf numFmtId="188" fontId="11" fillId="33" borderId="12" xfId="41" applyNumberFormat="1" applyFont="1" applyFill="1" applyBorder="1" applyAlignment="1">
      <alignment/>
    </xf>
    <xf numFmtId="188" fontId="11" fillId="33" borderId="12" xfId="41" applyNumberFormat="1" applyFont="1" applyFill="1" applyBorder="1" applyAlignment="1">
      <alignment horizontal="center"/>
    </xf>
    <xf numFmtId="0" fontId="23" fillId="0" borderId="0" xfId="58" applyFont="1">
      <alignment/>
      <protection/>
    </xf>
    <xf numFmtId="0" fontId="20" fillId="33" borderId="11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189" fontId="22" fillId="33" borderId="12" xfId="41" applyNumberFormat="1" applyFont="1" applyFill="1" applyBorder="1" applyAlignment="1">
      <alignment horizontal="center"/>
    </xf>
    <xf numFmtId="189" fontId="20" fillId="0" borderId="0" xfId="0" applyNumberFormat="1" applyFont="1" applyAlignment="1">
      <alignment/>
    </xf>
    <xf numFmtId="189" fontId="22" fillId="33" borderId="12" xfId="41" applyNumberFormat="1" applyFont="1" applyFill="1" applyBorder="1" applyAlignment="1">
      <alignment horizontal="center" vertical="center"/>
    </xf>
    <xf numFmtId="169" fontId="22" fillId="33" borderId="12" xfId="41" applyNumberFormat="1" applyFont="1" applyFill="1" applyBorder="1" applyAlignment="1">
      <alignment vertical="center"/>
    </xf>
    <xf numFmtId="189" fontId="11" fillId="33" borderId="11" xfId="41" applyNumberFormat="1" applyFont="1" applyFill="1" applyBorder="1" applyAlignment="1">
      <alignment horizontal="center"/>
    </xf>
    <xf numFmtId="3" fontId="11" fillId="0" borderId="12" xfId="41" applyNumberFormat="1" applyFont="1" applyBorder="1" applyAlignment="1" quotePrefix="1">
      <alignment horizontal="right"/>
    </xf>
    <xf numFmtId="189" fontId="23" fillId="0" borderId="12" xfId="0" applyNumberFormat="1" applyFont="1" applyFill="1" applyBorder="1" applyAlignment="1" quotePrefix="1">
      <alignment horizontal="right"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11" fillId="0" borderId="11" xfId="0" applyFont="1" applyBorder="1" applyAlignment="1">
      <alignment/>
    </xf>
    <xf numFmtId="189" fontId="21" fillId="0" borderId="12" xfId="41" applyNumberFormat="1" applyFont="1" applyBorder="1" applyAlignment="1">
      <alignment/>
    </xf>
    <xf numFmtId="189" fontId="28" fillId="0" borderId="12" xfId="41" applyNumberFormat="1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189" fontId="11" fillId="0" borderId="16" xfId="0" applyNumberFormat="1" applyFont="1" applyBorder="1" applyAlignment="1">
      <alignment/>
    </xf>
    <xf numFmtId="189" fontId="11" fillId="0" borderId="12" xfId="41" applyNumberFormat="1" applyFont="1" applyFill="1" applyBorder="1" applyAlignment="1">
      <alignment horizontal="left"/>
    </xf>
    <xf numFmtId="169" fontId="11" fillId="0" borderId="12" xfId="41" applyNumberFormat="1" applyFont="1" applyFill="1" applyBorder="1" applyAlignment="1" quotePrefix="1">
      <alignment horizontal="right"/>
    </xf>
    <xf numFmtId="189" fontId="11" fillId="0" borderId="12" xfId="41" applyNumberFormat="1" applyFont="1" applyFill="1" applyBorder="1" applyAlignment="1">
      <alignment/>
    </xf>
    <xf numFmtId="189" fontId="11" fillId="0" borderId="12" xfId="41" applyNumberFormat="1" applyFont="1" applyFill="1" applyBorder="1" applyAlignment="1">
      <alignment/>
    </xf>
    <xf numFmtId="189" fontId="11" fillId="0" borderId="12" xfId="41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89" fontId="11" fillId="0" borderId="12" xfId="41" applyNumberFormat="1" applyFont="1" applyFill="1" applyBorder="1" applyAlignment="1" quotePrefix="1">
      <alignment horizontal="right"/>
    </xf>
    <xf numFmtId="189" fontId="11" fillId="0" borderId="11" xfId="41" applyNumberFormat="1" applyFont="1" applyFill="1" applyBorder="1" applyAlignment="1" quotePrefix="1">
      <alignment horizontal="right"/>
    </xf>
    <xf numFmtId="189" fontId="22" fillId="0" borderId="12" xfId="4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89" fontId="22" fillId="0" borderId="12" xfId="41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/>
    </xf>
    <xf numFmtId="208" fontId="21" fillId="0" borderId="1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58" applyFont="1" applyAlignment="1">
      <alignment horizontal="center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0" xfId="58" applyFont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65" fillId="0" borderId="17" xfId="0" applyFont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11" fillId="0" borderId="23" xfId="0" applyFont="1" applyBorder="1" applyAlignment="1">
      <alignment horizontal="center" wrapText="1" shrinkToFit="1"/>
    </xf>
    <xf numFmtId="0" fontId="0" fillId="0" borderId="25" xfId="0" applyBorder="1" applyAlignment="1">
      <alignment horizontal="center" wrapText="1" shrinkToFit="1"/>
    </xf>
    <xf numFmtId="0" fontId="1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 shrinkToFit="1"/>
    </xf>
    <xf numFmtId="0" fontId="37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3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2(85-86-87)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externalLink" Target="externalLinks/externalLink1.xml" /><Relationship Id="rId97" Type="http://schemas.openxmlformats.org/officeDocument/2006/relationships/externalLink" Target="externalLinks/externalLink2.xml" /><Relationship Id="rId9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095500" y="504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095500" y="504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2095500" y="504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2095500" y="504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43175" y="714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238125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543175" y="714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238125</xdr:rowOff>
    </xdr:to>
    <xdr:sp>
      <xdr:nvSpPr>
        <xdr:cNvPr id="3" name="Text 1"/>
        <xdr:cNvSpPr txBox="1">
          <a:spLocks noChangeArrowheads="1"/>
        </xdr:cNvSpPr>
      </xdr:nvSpPr>
      <xdr:spPr>
        <a:xfrm>
          <a:off x="2543175" y="714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238125</xdr:rowOff>
    </xdr:to>
    <xdr:sp>
      <xdr:nvSpPr>
        <xdr:cNvPr id="4" name="Text 1"/>
        <xdr:cNvSpPr txBox="1">
          <a:spLocks noChangeArrowheads="1"/>
        </xdr:cNvSpPr>
      </xdr:nvSpPr>
      <xdr:spPr>
        <a:xfrm>
          <a:off x="2543175" y="714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134100"/>
          <a:ext cx="3419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Tri Tôn, ngày 30 tháng 8 năm 2012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 BIỂU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P. TRƯỞNG BAN CHỈ ĐẠO HUYỆNTRI TÔN</a:t>
          </a:r>
        </a:p>
      </xdr:txBody>
    </xdr:sp>
    <xdr:clientData/>
  </xdr:twoCellAnchor>
  <xdr:twoCellAnchor>
    <xdr:from>
      <xdr:col>0</xdr:col>
      <xdr:colOff>66675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6675" y="6134100"/>
          <a:ext cx="3419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Tri Tôn, ngày 30 tháng 8 năm 2012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 BIỂU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P. TRƯỞNG BAN CHỈ ĐẠO HUYỆNTRI TÔN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905500"/>
          <a:ext cx="339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Tri Tôn, ngày 30 tháng 8 năm 2012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 BIỂU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P. TRƯỞNG BAN CHỈ ĐẠO HUYỆNTRI TÔN</a:t>
          </a:r>
        </a:p>
      </xdr:txBody>
    </xdr:sp>
    <xdr:clientData/>
  </xdr:twoCellAnchor>
  <xdr:twoCellAnchor>
    <xdr:from>
      <xdr:col>0</xdr:col>
      <xdr:colOff>66675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6675" y="5905500"/>
          <a:ext cx="339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Tri Tôn, ngày 30 tháng 8 năm 2012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 BIỂU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P. TRƯỞNG BAN CHỈ ĐẠO HUYỆNTRI TÔN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819775"/>
          <a:ext cx="3352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Tri Tôn, ngày 30 tháng 8 năm 2012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 BIỂU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P. TRƯỞNG BAN CHỈ ĐẠO HUYỆNTRI TÔN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&#225;i\hop%20thu\Ni&#234;n%20gi&#225;m%20TK+%20Bi&#7875;u%20t&#237;nh%20to&#225;n\NGTK-TRITON_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Xl0000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g bìa"/>
      <sheetName val="Loi noi dau"/>
      <sheetName val="I-ctcy(3)"/>
      <sheetName val="B01_chitieuchuyeu(5)"/>
      <sheetName val="B02_chitieuBQ(6)"/>
      <sheetName val="B03_GDP(giathucte)"/>
      <sheetName val="B03_GDP(giathucte)tt"/>
      <sheetName val="B04_GDP(giass)"/>
      <sheetName val="B04_GDP(giass)tt"/>
      <sheetName val="B05_DSTB"/>
      <sheetName val="B06_DTkhomer"/>
      <sheetName val="Biểu đồ 13"/>
      <sheetName val="B07_hoGD"/>
      <sheetName val="B08_BDdanso"/>
      <sheetName val="B09_CNVC(16)"/>
      <sheetName val="II-NN(17)"/>
      <sheetName val="B10_DTđấttựnhiên(19)"/>
      <sheetName val="b11-DTGT"/>
      <sheetName val="b12NSGT"/>
      <sheetName val="b13-SLGT"/>
      <sheetName val="b14DTNSSLcâylúa"/>
      <sheetName val="B15-lúavụmùa"/>
      <sheetName val="b16-lúa ĐX"/>
      <sheetName val="b17-lúa HT"/>
      <sheetName val="b18-lúa vụ 3"/>
      <sheetName val="b19-khoaimỳ"/>
      <sheetName val="b20-đậuxanh"/>
      <sheetName val="b21-DTlúamùa"/>
      <sheetName val="bieu 22-ns mùa"/>
      <sheetName val="bieu 23- sl mùa"/>
      <sheetName val="bieu 24- DT ĐX"/>
      <sheetName val="bieu 25- NS ĐX"/>
      <sheetName val="bieu 26- SL ĐX"/>
      <sheetName val="bieu 27- DT HT"/>
      <sheetName val="bieu 28 - NS HT"/>
      <sheetName val="bieu 29- SL HT"/>
      <sheetName val="bieu 30- DT TĐ"/>
      <sheetName val=" bieu 31 - NS TĐ"/>
      <sheetName val="bieu 32SL TĐ"/>
      <sheetName val="bieu 33- DT KM"/>
      <sheetName val="bieu 34- NS KM"/>
      <sheetName val="bieu 35 - SL KM"/>
      <sheetName val="bieu 36 - DT ĐX"/>
      <sheetName val="bieu 37-NS ĐX"/>
      <sheetName val="bieu 38SL ĐX"/>
      <sheetName val="bieu 39 CN"/>
      <sheetName val="bieu 40 SLCN"/>
      <sheetName val="bieu 41-RUNG"/>
      <sheetName val="bieu 42 RUNG PT"/>
      <sheetName val="bieu 43 MMNN"/>
      <sheetName val="bieu 44- HEO"/>
      <sheetName val=" 45 TRAU,BO(54)"/>
      <sheetName val="III_CN(55)"/>
      <sheetName val="B46_CSLD(57) "/>
      <sheetName val="B47_CSLD theo xa"/>
      <sheetName val="B48_GTSXCN(gcd)"/>
      <sheetName val="B48_GTSXCN(gcd)tt (2)"/>
      <sheetName val="B49_SPCY"/>
      <sheetName val="B50_HHVCLC"/>
      <sheetName val="B51_HKVCLC"/>
      <sheetName val="B52_NLVT"/>
      <sheetName val="B52_NLVT(tt)"/>
      <sheetName val="B53_SLPT"/>
      <sheetName val="IV_TCHINH(67)"/>
      <sheetName val="B54_thuchiNS(69) "/>
      <sheetName val="B55_thuchiNSxa"/>
      <sheetName val="B56_thuchiNSxa,TT"/>
      <sheetName val="B57_thuchiquaNH"/>
      <sheetName val="B58_NHchovay"/>
      <sheetName val="B59_vonDTXDCB(74)"/>
      <sheetName val="V_TTE(75)"/>
      <sheetName val=" B60_GiaoDuc(77)"/>
      <sheetName val=" B61_GDMN"/>
      <sheetName val="B62_GDtieuhoc"/>
      <sheetName val="B63_THCS-THPT "/>
      <sheetName val="B64_HScuoicap"/>
      <sheetName val="B65_CS&amp;CBYT"/>
      <sheetName val="B66_SLCB YT"/>
      <sheetName val="B67_YT-KHHGD"/>
      <sheetName val="B68_TDTT"/>
      <sheetName val="B69_VHNT"/>
      <sheetName val="B70_TBLS"/>
      <sheetName val="B70_TBLS(TT) "/>
      <sheetName val="B71_Chua Su sãi"/>
      <sheetName val="B72_Chua Am"/>
      <sheetName val="B73_CSLD ca the"/>
      <sheetName val="B74_CSLD ca the (2)"/>
      <sheetName val="B75 CSLD cá thể"/>
      <sheetName val="DMĐVHC"/>
      <sheetName val="DMĐVHC (2)"/>
      <sheetName val="DMĐVHC (3)"/>
      <sheetName val="DMĐVHC (4)97"/>
      <sheetName val="mucluc"/>
      <sheetName val="Sheet1"/>
    </sheetNames>
    <sheetDataSet>
      <sheetData sheetId="6">
        <row r="29">
          <cell r="C29">
            <v>39784</v>
          </cell>
          <cell r="D29">
            <v>45511</v>
          </cell>
          <cell r="E29">
            <v>51576</v>
          </cell>
          <cell r="F29">
            <v>58444</v>
          </cell>
        </row>
        <row r="30">
          <cell r="C30">
            <v>78731</v>
          </cell>
          <cell r="D30">
            <v>90065</v>
          </cell>
          <cell r="E30">
            <v>102067</v>
          </cell>
          <cell r="F30">
            <v>115659</v>
          </cell>
        </row>
        <row r="31">
          <cell r="C31">
            <v>251128</v>
          </cell>
          <cell r="D31">
            <v>287281</v>
          </cell>
          <cell r="E31">
            <v>325564</v>
          </cell>
          <cell r="F31">
            <v>368920</v>
          </cell>
        </row>
        <row r="32">
          <cell r="C32">
            <v>9213</v>
          </cell>
          <cell r="D32">
            <v>10539</v>
          </cell>
          <cell r="E32">
            <v>11944</v>
          </cell>
          <cell r="F32">
            <v>13535</v>
          </cell>
        </row>
        <row r="33">
          <cell r="C33">
            <v>17310</v>
          </cell>
          <cell r="D33">
            <v>19802</v>
          </cell>
          <cell r="E33">
            <v>22441</v>
          </cell>
          <cell r="F33">
            <v>25430</v>
          </cell>
        </row>
        <row r="35">
          <cell r="C35">
            <v>78870</v>
          </cell>
          <cell r="D35">
            <v>90224</v>
          </cell>
          <cell r="E35">
            <v>102248</v>
          </cell>
          <cell r="F35">
            <v>115865</v>
          </cell>
        </row>
        <row r="36">
          <cell r="C36">
            <v>118654</v>
          </cell>
          <cell r="D36">
            <v>135736</v>
          </cell>
          <cell r="E36">
            <v>153824</v>
          </cell>
          <cell r="F36">
            <v>174309</v>
          </cell>
        </row>
        <row r="37">
          <cell r="C37">
            <v>55558</v>
          </cell>
          <cell r="D37">
            <v>63556</v>
          </cell>
          <cell r="E37">
            <v>72026</v>
          </cell>
          <cell r="F37">
            <v>81618</v>
          </cell>
        </row>
        <row r="38">
          <cell r="C38">
            <v>32804</v>
          </cell>
          <cell r="D38">
            <v>37527</v>
          </cell>
          <cell r="E38">
            <v>42527</v>
          </cell>
          <cell r="F38">
            <v>48190</v>
          </cell>
        </row>
        <row r="39">
          <cell r="C39">
            <v>53325</v>
          </cell>
          <cell r="D39">
            <v>61002</v>
          </cell>
          <cell r="E39">
            <v>69131</v>
          </cell>
          <cell r="F39">
            <v>78337</v>
          </cell>
        </row>
        <row r="40">
          <cell r="C40">
            <v>3071</v>
          </cell>
          <cell r="D40">
            <v>3513</v>
          </cell>
          <cell r="E40">
            <v>3981</v>
          </cell>
          <cell r="F40">
            <v>4511</v>
          </cell>
        </row>
      </sheetData>
      <sheetData sheetId="8">
        <row r="28">
          <cell r="C28">
            <v>14795</v>
          </cell>
          <cell r="D28">
            <v>17420</v>
          </cell>
          <cell r="E28">
            <v>20460</v>
          </cell>
          <cell r="F28">
            <v>23908</v>
          </cell>
        </row>
        <row r="29">
          <cell r="C29">
            <v>29278</v>
          </cell>
          <cell r="D29">
            <v>34472</v>
          </cell>
          <cell r="E29">
            <v>40487</v>
          </cell>
          <cell r="F29">
            <v>47311</v>
          </cell>
        </row>
        <row r="30">
          <cell r="C30">
            <v>93392</v>
          </cell>
          <cell r="D30">
            <v>109961</v>
          </cell>
          <cell r="E30">
            <v>129148</v>
          </cell>
          <cell r="F30">
            <v>150915</v>
          </cell>
        </row>
        <row r="31">
          <cell r="C31">
            <v>3425</v>
          </cell>
          <cell r="D31">
            <v>4033</v>
          </cell>
          <cell r="E31">
            <v>4737</v>
          </cell>
          <cell r="F31">
            <v>5535</v>
          </cell>
        </row>
        <row r="32">
          <cell r="C32">
            <v>6437</v>
          </cell>
          <cell r="D32">
            <v>7579</v>
          </cell>
          <cell r="E32">
            <v>8901</v>
          </cell>
          <cell r="F32">
            <v>10401</v>
          </cell>
        </row>
        <row r="34">
          <cell r="C34">
            <v>29331</v>
          </cell>
          <cell r="D34">
            <v>34535</v>
          </cell>
          <cell r="E34">
            <v>40561</v>
          </cell>
          <cell r="F34">
            <v>47397</v>
          </cell>
        </row>
        <row r="35">
          <cell r="C35">
            <v>44138</v>
          </cell>
          <cell r="D35">
            <v>51969</v>
          </cell>
          <cell r="E35">
            <v>61037</v>
          </cell>
          <cell r="F35">
            <v>71324</v>
          </cell>
        </row>
        <row r="36">
          <cell r="C36">
            <v>20662</v>
          </cell>
          <cell r="D36">
            <v>24328</v>
          </cell>
          <cell r="E36">
            <v>28573</v>
          </cell>
          <cell r="F36">
            <v>33389</v>
          </cell>
        </row>
        <row r="37">
          <cell r="C37">
            <v>12200</v>
          </cell>
          <cell r="D37">
            <v>14365</v>
          </cell>
          <cell r="E37">
            <v>16872</v>
          </cell>
          <cell r="F37">
            <v>19716</v>
          </cell>
        </row>
        <row r="38">
          <cell r="C38">
            <v>19830</v>
          </cell>
          <cell r="D38">
            <v>23348</v>
          </cell>
          <cell r="E38">
            <v>27422</v>
          </cell>
          <cell r="F38">
            <v>32044</v>
          </cell>
        </row>
        <row r="39">
          <cell r="C39">
            <v>1142</v>
          </cell>
          <cell r="D39">
            <v>1345</v>
          </cell>
          <cell r="E39">
            <v>1580</v>
          </cell>
          <cell r="F39">
            <v>1846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g bìa"/>
      <sheetName val="Loi noi dau"/>
      <sheetName val="I-ctcy(3)"/>
      <sheetName val="B01_chitieuchuyeu(5)"/>
      <sheetName val="B02_chitieuBQ(6)"/>
      <sheetName val="B03_GDP(giathucte)"/>
      <sheetName val="B03_GDP(giathucte)tt"/>
      <sheetName val="B04_GDP(giass)"/>
      <sheetName val="B04_GDP(giass)tt"/>
      <sheetName val="B05_DSTB"/>
      <sheetName val="B06_DTkhomer"/>
      <sheetName val="Sheet2"/>
      <sheetName val="Biểu đồ 13"/>
      <sheetName val="B07_hoGD"/>
      <sheetName val="B08_BDdanso"/>
      <sheetName val="B09_CNVC(16)"/>
      <sheetName val="II-NN(17)"/>
      <sheetName val="B10_DTđấttựnhiên(19)"/>
      <sheetName val="b11-DTGT"/>
      <sheetName val="b12NSGT"/>
      <sheetName val="b13-SLGT"/>
      <sheetName val="b14DTNSSLcâylúa"/>
      <sheetName val="B15-lúavụmùa"/>
      <sheetName val="b16-lúa ĐX"/>
      <sheetName val="b17-lúa HT"/>
      <sheetName val="b18-lúa vụ 3"/>
      <sheetName val="b19-khoaimỳ"/>
      <sheetName val="b20-đậuxanh"/>
      <sheetName val="b21-DTlúamùa"/>
      <sheetName val="bieu 22-ns mùa"/>
      <sheetName val="bieu 23- sl mùa"/>
      <sheetName val="bieu 24- DT ĐX"/>
      <sheetName val="bieu 25- NS ĐX"/>
      <sheetName val="bieu 26- SL ĐX"/>
      <sheetName val="bieu 27- DT HT"/>
      <sheetName val="bieu 28 - NS HT"/>
      <sheetName val="bieu 29- SL HT"/>
      <sheetName val="bieu 30- DT TĐ"/>
      <sheetName val=" bieu 31 - NS TĐ"/>
      <sheetName val="bieu 32SL TĐ"/>
      <sheetName val="bieu 33- DT KM"/>
      <sheetName val="bieu 34- NS KM"/>
      <sheetName val="bieu 35 - SL KM"/>
      <sheetName val="bieu 36 - DT ĐX"/>
      <sheetName val="bieu 37-NS ĐX"/>
      <sheetName val="bieu 38SL ĐX"/>
      <sheetName val="bieu 39 CN"/>
      <sheetName val="bieu 40 SLCN"/>
      <sheetName val="bieu 41-RUNG"/>
      <sheetName val="bieu 42 RUNG PT"/>
      <sheetName val="bieu 43 MMNN"/>
      <sheetName val="bieu 44- HEO"/>
      <sheetName val=" 45 TRAU,BO(54)"/>
      <sheetName val="III_CN(55)"/>
      <sheetName val="B46_CSLD(57) "/>
      <sheetName val="B47_CSLD theo xa"/>
      <sheetName val="B48_GTSXCN(gcd)"/>
      <sheetName val="B48-GTSXCN9(gcđ)"/>
      <sheetName val="B49_SPCY"/>
      <sheetName val="B50_HHVCLC"/>
      <sheetName val="B51_HKVCLC"/>
      <sheetName val="B52_NLVT"/>
      <sheetName val="B52_NLVT(tt)"/>
      <sheetName val="B53_SLPT"/>
      <sheetName val="IV_TCHINH(67)"/>
      <sheetName val="B54_thuchiNS(69) "/>
      <sheetName val="B55_thuchiNSxa"/>
      <sheetName val="B56_thuchiNSxa,TT"/>
      <sheetName val="B57_thuchiquaNH"/>
      <sheetName val="B58_NHchovay"/>
      <sheetName val="B59_vonDTXDCB(74)"/>
      <sheetName val="V_TTE(75)"/>
      <sheetName val=" B60_GiaoDuc(77)"/>
      <sheetName val=" B61_GDMN"/>
      <sheetName val="B62_GDtieuhoc"/>
      <sheetName val="B63_THCS-THPT "/>
      <sheetName val="B64_HScuoicap"/>
      <sheetName val="B65_CS&amp;CBYT"/>
      <sheetName val="B66_SLCB YT"/>
      <sheetName val="B67_YT-KHHGD"/>
      <sheetName val="B68_TDTT"/>
      <sheetName val="B69_VHNT"/>
      <sheetName val="B70_TBLS"/>
      <sheetName val="B70_TBLS(TT) "/>
      <sheetName val="B71_Chua Su sãi"/>
      <sheetName val="B72_Chua Am"/>
      <sheetName val="B73_CSLD ca the"/>
      <sheetName val="B74_CSLD ca the (2)"/>
      <sheetName val="B75 CSLD cá thể"/>
      <sheetName val="DMĐVHC"/>
      <sheetName val="DMĐVHC (2)"/>
      <sheetName val="DMĐVHC (3)"/>
      <sheetName val="DMĐVHC (4)97"/>
      <sheetName val="mucluc"/>
      <sheetName val="Sheet1"/>
    </sheetNames>
    <sheetDataSet>
      <sheetData sheetId="21">
        <row r="8">
          <cell r="C8">
            <v>56.910137249041796</v>
          </cell>
        </row>
      </sheetData>
      <sheetData sheetId="22">
        <row r="9">
          <cell r="B9">
            <v>285.4</v>
          </cell>
          <cell r="C9">
            <v>30.05693763139454</v>
          </cell>
          <cell r="D9">
            <v>857.825</v>
          </cell>
        </row>
        <row r="10">
          <cell r="B10">
            <v>75</v>
          </cell>
          <cell r="C10">
            <v>34.5</v>
          </cell>
          <cell r="D10">
            <v>258.75</v>
          </cell>
        </row>
        <row r="11">
          <cell r="B11">
            <v>0</v>
          </cell>
          <cell r="D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29.2</v>
          </cell>
          <cell r="C15">
            <v>20</v>
          </cell>
          <cell r="D15">
            <v>58.4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0</v>
          </cell>
        </row>
        <row r="18">
          <cell r="B18">
            <v>55.5</v>
          </cell>
          <cell r="D18">
            <v>111</v>
          </cell>
        </row>
        <row r="19">
          <cell r="B19">
            <v>0</v>
          </cell>
          <cell r="D19">
            <v>0</v>
          </cell>
        </row>
        <row r="20">
          <cell r="B20">
            <v>50</v>
          </cell>
          <cell r="C20">
            <v>35</v>
          </cell>
          <cell r="D20">
            <v>175</v>
          </cell>
        </row>
        <row r="21">
          <cell r="B21">
            <v>75</v>
          </cell>
          <cell r="C21">
            <v>33.63</v>
          </cell>
          <cell r="D21">
            <v>252.225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0.7</v>
          </cell>
          <cell r="C24">
            <v>35</v>
          </cell>
          <cell r="D24">
            <v>2.45</v>
          </cell>
        </row>
      </sheetData>
      <sheetData sheetId="23">
        <row r="8">
          <cell r="B8">
            <v>40822.2</v>
          </cell>
          <cell r="C8">
            <v>70.94711117970125</v>
          </cell>
          <cell r="D8">
            <v>289621.7162</v>
          </cell>
        </row>
        <row r="9">
          <cell r="B9">
            <v>407</v>
          </cell>
          <cell r="C9">
            <v>73.3</v>
          </cell>
          <cell r="D9">
            <v>2983.31</v>
          </cell>
        </row>
        <row r="10">
          <cell r="B10">
            <v>650</v>
          </cell>
          <cell r="C10">
            <v>73</v>
          </cell>
          <cell r="D10">
            <v>4745</v>
          </cell>
        </row>
        <row r="11">
          <cell r="B11">
            <v>2133</v>
          </cell>
          <cell r="C11">
            <v>69</v>
          </cell>
          <cell r="D11">
            <v>14717.7</v>
          </cell>
        </row>
        <row r="12">
          <cell r="B12">
            <v>1470</v>
          </cell>
          <cell r="C12">
            <v>71</v>
          </cell>
          <cell r="D12">
            <v>10437</v>
          </cell>
        </row>
        <row r="13">
          <cell r="B13">
            <v>3537</v>
          </cell>
          <cell r="C13">
            <v>69</v>
          </cell>
          <cell r="D13">
            <v>24405.3</v>
          </cell>
        </row>
        <row r="14">
          <cell r="B14">
            <v>4675.2</v>
          </cell>
          <cell r="C14">
            <v>65.71</v>
          </cell>
          <cell r="D14">
            <v>30720.739199999993</v>
          </cell>
        </row>
        <row r="15">
          <cell r="B15">
            <v>1720</v>
          </cell>
          <cell r="C15">
            <v>71</v>
          </cell>
          <cell r="D15">
            <v>12212</v>
          </cell>
        </row>
        <row r="16">
          <cell r="B16">
            <v>2365</v>
          </cell>
          <cell r="C16">
            <v>69.31</v>
          </cell>
          <cell r="D16">
            <v>16391.815</v>
          </cell>
        </row>
        <row r="17">
          <cell r="B17">
            <v>7304</v>
          </cell>
          <cell r="C17">
            <v>71.5</v>
          </cell>
          <cell r="D17">
            <v>52223.6</v>
          </cell>
        </row>
        <row r="18">
          <cell r="B18">
            <v>3521</v>
          </cell>
          <cell r="C18">
            <v>77.22</v>
          </cell>
          <cell r="D18">
            <v>27189.162</v>
          </cell>
        </row>
        <row r="19">
          <cell r="B19">
            <v>1300</v>
          </cell>
          <cell r="C19">
            <v>68.5</v>
          </cell>
          <cell r="D19">
            <v>8905</v>
          </cell>
        </row>
        <row r="20">
          <cell r="B20">
            <v>1877</v>
          </cell>
          <cell r="C20">
            <v>68.5</v>
          </cell>
          <cell r="D20">
            <v>12857.45</v>
          </cell>
        </row>
        <row r="21">
          <cell r="B21">
            <v>2750</v>
          </cell>
          <cell r="C21">
            <v>73.81</v>
          </cell>
          <cell r="D21">
            <v>20297.75</v>
          </cell>
        </row>
        <row r="22">
          <cell r="B22">
            <v>5853</v>
          </cell>
          <cell r="C22">
            <v>73.5</v>
          </cell>
          <cell r="D22">
            <v>43019.55</v>
          </cell>
        </row>
        <row r="23">
          <cell r="B23">
            <v>1260</v>
          </cell>
          <cell r="C23">
            <v>67.59</v>
          </cell>
          <cell r="D23">
            <v>8516.34</v>
          </cell>
        </row>
      </sheetData>
      <sheetData sheetId="24">
        <row r="8">
          <cell r="B8">
            <v>42486.55</v>
          </cell>
          <cell r="C8">
            <v>48.79589321797133</v>
          </cell>
          <cell r="D8">
            <v>207316.9157</v>
          </cell>
        </row>
        <row r="9">
          <cell r="B9">
            <v>438</v>
          </cell>
          <cell r="C9">
            <v>52.4</v>
          </cell>
          <cell r="D9">
            <v>2295.12</v>
          </cell>
        </row>
        <row r="10">
          <cell r="B10">
            <v>650</v>
          </cell>
          <cell r="C10">
            <v>52.48</v>
          </cell>
          <cell r="D10">
            <v>3411.2</v>
          </cell>
        </row>
        <row r="11">
          <cell r="B11">
            <v>2160</v>
          </cell>
          <cell r="C11">
            <v>48.5</v>
          </cell>
          <cell r="D11">
            <v>10476</v>
          </cell>
        </row>
        <row r="12">
          <cell r="B12">
            <v>1652</v>
          </cell>
          <cell r="C12">
            <v>51</v>
          </cell>
          <cell r="D12">
            <v>8425.2</v>
          </cell>
        </row>
        <row r="13">
          <cell r="B13">
            <v>3481</v>
          </cell>
          <cell r="C13">
            <v>48.7</v>
          </cell>
          <cell r="D13">
            <v>16952.47</v>
          </cell>
        </row>
        <row r="14">
          <cell r="B14">
            <v>4510</v>
          </cell>
          <cell r="C14">
            <v>45.76</v>
          </cell>
          <cell r="D14">
            <v>20637.76</v>
          </cell>
        </row>
        <row r="15">
          <cell r="B15">
            <v>1940</v>
          </cell>
          <cell r="C15">
            <v>49.5</v>
          </cell>
          <cell r="D15">
            <v>9603</v>
          </cell>
        </row>
        <row r="16">
          <cell r="B16">
            <v>2440</v>
          </cell>
          <cell r="C16">
            <v>48.34</v>
          </cell>
          <cell r="D16">
            <v>11794.960000000001</v>
          </cell>
        </row>
        <row r="17">
          <cell r="B17">
            <v>7388</v>
          </cell>
          <cell r="C17">
            <v>48.6</v>
          </cell>
          <cell r="D17">
            <v>35905.68</v>
          </cell>
        </row>
        <row r="18">
          <cell r="B18">
            <v>3449</v>
          </cell>
          <cell r="C18">
            <v>51.47</v>
          </cell>
          <cell r="D18">
            <v>17752.003</v>
          </cell>
        </row>
        <row r="19">
          <cell r="B19">
            <v>1300</v>
          </cell>
          <cell r="C19">
            <v>48.3</v>
          </cell>
          <cell r="D19">
            <v>6278.999999999999</v>
          </cell>
        </row>
        <row r="20">
          <cell r="B20">
            <v>1877</v>
          </cell>
          <cell r="C20">
            <v>48.4</v>
          </cell>
          <cell r="D20">
            <v>9084.68</v>
          </cell>
        </row>
        <row r="21">
          <cell r="B21">
            <v>2950</v>
          </cell>
          <cell r="C21">
            <v>52.3</v>
          </cell>
          <cell r="D21">
            <v>15428.5</v>
          </cell>
        </row>
        <row r="22">
          <cell r="B22">
            <v>6332</v>
          </cell>
          <cell r="C22">
            <v>48.7</v>
          </cell>
          <cell r="D22">
            <v>30836.840000000004</v>
          </cell>
        </row>
        <row r="23">
          <cell r="B23">
            <v>1919.55</v>
          </cell>
          <cell r="C23">
            <v>43.94</v>
          </cell>
          <cell r="D23">
            <v>8434.5027</v>
          </cell>
        </row>
      </sheetData>
      <sheetData sheetId="25">
        <row r="8">
          <cell r="B8">
            <v>26989.5</v>
          </cell>
          <cell r="C8">
            <v>48.736217047370275</v>
          </cell>
          <cell r="D8">
            <v>131536.613</v>
          </cell>
        </row>
        <row r="9">
          <cell r="B9">
            <v>290</v>
          </cell>
          <cell r="C9">
            <v>50.07</v>
          </cell>
          <cell r="D9">
            <v>1452.03</v>
          </cell>
        </row>
        <row r="10">
          <cell r="B10">
            <v>435</v>
          </cell>
          <cell r="C10">
            <v>50</v>
          </cell>
          <cell r="D10">
            <v>2175</v>
          </cell>
        </row>
        <row r="11">
          <cell r="B11">
            <v>1600</v>
          </cell>
          <cell r="C11">
            <v>48.3</v>
          </cell>
          <cell r="D11">
            <v>7728</v>
          </cell>
        </row>
        <row r="12">
          <cell r="B12">
            <v>1126</v>
          </cell>
          <cell r="C12">
            <v>49.2</v>
          </cell>
          <cell r="D12">
            <v>5539.92</v>
          </cell>
        </row>
        <row r="13">
          <cell r="B13">
            <v>2404</v>
          </cell>
          <cell r="C13">
            <v>49</v>
          </cell>
          <cell r="D13">
            <v>11779.6</v>
          </cell>
        </row>
        <row r="14">
          <cell r="B14">
            <v>2522</v>
          </cell>
          <cell r="C14">
            <v>48.12</v>
          </cell>
          <cell r="D14">
            <v>12135.864</v>
          </cell>
        </row>
        <row r="15">
          <cell r="B15">
            <v>1000</v>
          </cell>
          <cell r="C15">
            <v>49</v>
          </cell>
          <cell r="D15">
            <v>4900</v>
          </cell>
        </row>
        <row r="16">
          <cell r="B16">
            <v>1962</v>
          </cell>
          <cell r="C16">
            <v>48.13</v>
          </cell>
          <cell r="D16">
            <v>9443.106000000002</v>
          </cell>
        </row>
        <row r="17">
          <cell r="B17">
            <v>6886</v>
          </cell>
          <cell r="C17">
            <v>48.9</v>
          </cell>
          <cell r="D17">
            <v>33672.53999999999</v>
          </cell>
        </row>
        <row r="18">
          <cell r="B18">
            <v>696</v>
          </cell>
          <cell r="C18">
            <v>50.02</v>
          </cell>
          <cell r="D18">
            <v>3481.3920000000007</v>
          </cell>
        </row>
        <row r="19">
          <cell r="B19">
            <v>1500</v>
          </cell>
          <cell r="C19">
            <v>48.1</v>
          </cell>
          <cell r="D19">
            <v>7215</v>
          </cell>
        </row>
        <row r="20">
          <cell r="B20">
            <v>819</v>
          </cell>
          <cell r="C20">
            <v>48.5</v>
          </cell>
          <cell r="D20">
            <v>3972.15</v>
          </cell>
        </row>
        <row r="21">
          <cell r="B21">
            <v>1278</v>
          </cell>
          <cell r="C21">
            <v>49.47</v>
          </cell>
          <cell r="D21">
            <v>6322.266</v>
          </cell>
        </row>
        <row r="22">
          <cell r="B22">
            <v>3016.5</v>
          </cell>
          <cell r="C22">
            <v>49</v>
          </cell>
          <cell r="D22">
            <v>14780.85</v>
          </cell>
        </row>
        <row r="23">
          <cell r="B23">
            <v>1455</v>
          </cell>
          <cell r="C23">
            <v>47.69</v>
          </cell>
          <cell r="D23">
            <v>6938.8949999999995</v>
          </cell>
        </row>
      </sheetData>
      <sheetData sheetId="26">
        <row r="9">
          <cell r="B9">
            <v>189.2</v>
          </cell>
          <cell r="C9">
            <v>168.44608879492603</v>
          </cell>
          <cell r="D9">
            <v>3187.0000000000005</v>
          </cell>
        </row>
        <row r="10">
          <cell r="B10" t="str">
            <v> -   </v>
          </cell>
          <cell r="C10" t="str">
            <v> -   </v>
          </cell>
          <cell r="D10" t="str">
            <v> -   </v>
          </cell>
        </row>
        <row r="11">
          <cell r="B11">
            <v>0.2</v>
          </cell>
          <cell r="C11">
            <v>179</v>
          </cell>
          <cell r="D11">
            <v>3.6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40</v>
          </cell>
          <cell r="C13">
            <v>163.8</v>
          </cell>
          <cell r="D13">
            <v>655.2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45</v>
          </cell>
          <cell r="C15">
            <v>177</v>
          </cell>
          <cell r="D15">
            <v>796.5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 t="str">
            <v> -   </v>
          </cell>
          <cell r="C17" t="str">
            <v> -   </v>
          </cell>
          <cell r="D17" t="str">
            <v> -   </v>
          </cell>
        </row>
        <row r="18">
          <cell r="B18">
            <v>63</v>
          </cell>
          <cell r="C18">
            <v>165.5</v>
          </cell>
          <cell r="D18">
            <v>1043</v>
          </cell>
        </row>
        <row r="19">
          <cell r="B19" t="str">
            <v> -   </v>
          </cell>
          <cell r="C19" t="str">
            <v> -   </v>
          </cell>
          <cell r="D19" t="str">
            <v> -   </v>
          </cell>
        </row>
        <row r="20">
          <cell r="B20">
            <v>37.5</v>
          </cell>
          <cell r="C20">
            <v>168.61333333333332</v>
          </cell>
          <cell r="D20">
            <v>632.3</v>
          </cell>
        </row>
        <row r="21">
          <cell r="B21">
            <v>3.5</v>
          </cell>
          <cell r="C21">
            <v>161</v>
          </cell>
          <cell r="D21">
            <v>56.4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 t="str">
            <v> -   </v>
          </cell>
          <cell r="C23" t="str">
            <v> -   </v>
          </cell>
          <cell r="D23" t="str">
            <v> -   </v>
          </cell>
        </row>
        <row r="24">
          <cell r="B24">
            <v>0</v>
          </cell>
          <cell r="C24">
            <v>0</v>
          </cell>
          <cell r="D24">
            <v>0</v>
          </cell>
        </row>
      </sheetData>
      <sheetData sheetId="27">
        <row r="8">
          <cell r="B8">
            <v>319.85</v>
          </cell>
          <cell r="C8">
            <v>6.168516492105675</v>
          </cell>
          <cell r="D8">
            <v>197.3</v>
          </cell>
        </row>
        <row r="9">
          <cell r="B9">
            <v>3</v>
          </cell>
          <cell r="C9">
            <v>7.2</v>
          </cell>
          <cell r="D9">
            <v>2.2</v>
          </cell>
        </row>
        <row r="10">
          <cell r="B10">
            <v>0.7</v>
          </cell>
          <cell r="C10">
            <v>7.2</v>
          </cell>
          <cell r="D10">
            <v>0.47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4</v>
          </cell>
          <cell r="C12">
            <v>7</v>
          </cell>
          <cell r="D12">
            <v>2.8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0.6</v>
          </cell>
          <cell r="C14">
            <v>5.166666666666667</v>
          </cell>
          <cell r="D14">
            <v>0.31</v>
          </cell>
        </row>
        <row r="15">
          <cell r="B15">
            <v>121</v>
          </cell>
          <cell r="C15">
            <v>6.94</v>
          </cell>
          <cell r="D15">
            <v>84</v>
          </cell>
        </row>
        <row r="16">
          <cell r="B16">
            <v>70</v>
          </cell>
          <cell r="C16">
            <v>6.1</v>
          </cell>
          <cell r="D16">
            <v>42.7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7</v>
          </cell>
          <cell r="C19">
            <v>5.285714285714286</v>
          </cell>
          <cell r="D19">
            <v>3.7</v>
          </cell>
        </row>
        <row r="20">
          <cell r="B20">
            <v>9.6</v>
          </cell>
          <cell r="C20">
            <v>5.833333333333334</v>
          </cell>
          <cell r="D20">
            <v>5.6</v>
          </cell>
        </row>
        <row r="21">
          <cell r="B21">
            <v>30.4</v>
          </cell>
          <cell r="C21">
            <v>5.394736842105264</v>
          </cell>
          <cell r="D21">
            <v>16.4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73.55</v>
          </cell>
          <cell r="C23">
            <v>5.318830727396328</v>
          </cell>
          <cell r="D23">
            <v>39.12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8">
      <selection activeCell="A25" sqref="A25"/>
    </sheetView>
  </sheetViews>
  <sheetFormatPr defaultColWidth="8.796875" defaultRowHeight="15"/>
  <cols>
    <col min="1" max="1" width="49.09765625" style="3" customWidth="1"/>
    <col min="2" max="16384" width="8.8984375" style="3" customWidth="1"/>
  </cols>
  <sheetData>
    <row r="1" ht="22.5" customHeight="1">
      <c r="A1" s="2" t="s">
        <v>182</v>
      </c>
    </row>
    <row r="2" ht="23.25" customHeight="1">
      <c r="A2" s="2" t="s">
        <v>994</v>
      </c>
    </row>
    <row r="7" ht="30">
      <c r="A7" s="4" t="s">
        <v>183</v>
      </c>
    </row>
    <row r="8" ht="30">
      <c r="A8" s="4" t="s">
        <v>184</v>
      </c>
    </row>
    <row r="9" ht="40.5" customHeight="1">
      <c r="A9" s="5" t="s">
        <v>185</v>
      </c>
    </row>
    <row r="10" ht="33">
      <c r="A10" s="6" t="s">
        <v>1143</v>
      </c>
    </row>
    <row r="15" ht="15.75">
      <c r="A15" s="3" t="s">
        <v>1060</v>
      </c>
    </row>
    <row r="16" ht="24" customHeight="1">
      <c r="A16" s="3" t="s">
        <v>186</v>
      </c>
    </row>
    <row r="25" ht="15.75">
      <c r="A25" s="7" t="s">
        <v>1186</v>
      </c>
    </row>
  </sheetData>
  <sheetProtection/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1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M28"/>
  <sheetViews>
    <sheetView zoomScale="110" zoomScaleNormal="110" zoomScalePageLayoutView="0" workbookViewId="0" topLeftCell="A7">
      <selection activeCell="A1" sqref="A1"/>
    </sheetView>
  </sheetViews>
  <sheetFormatPr defaultColWidth="8.796875" defaultRowHeight="15"/>
  <cols>
    <col min="1" max="1" width="8.69921875" style="10" customWidth="1"/>
    <col min="2" max="2" width="4.69921875" style="10" bestFit="1" customWidth="1"/>
    <col min="3" max="5" width="4" style="10" bestFit="1" customWidth="1"/>
    <col min="6" max="6" width="4.09765625" style="10" customWidth="1"/>
    <col min="7" max="7" width="4" style="10" bestFit="1" customWidth="1"/>
    <col min="8" max="8" width="4.69921875" style="10" customWidth="1"/>
    <col min="9" max="9" width="3.8984375" style="10" customWidth="1"/>
    <col min="10" max="10" width="4" style="10" bestFit="1" customWidth="1"/>
    <col min="11" max="11" width="3.8984375" style="10" customWidth="1"/>
    <col min="12" max="12" width="0.203125" style="10" customWidth="1"/>
    <col min="13" max="16384" width="8.8984375" style="10" customWidth="1"/>
  </cols>
  <sheetData>
    <row r="1" spans="1:3" ht="15">
      <c r="A1" s="8" t="s">
        <v>254</v>
      </c>
      <c r="B1" s="9"/>
      <c r="C1" s="9"/>
    </row>
    <row r="2" spans="1:11" ht="32.25" customHeight="1">
      <c r="A2" s="675" t="s">
        <v>252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7" ht="18.75" customHeight="1">
      <c r="A3" s="58"/>
      <c r="B3" s="11"/>
      <c r="C3" s="11"/>
      <c r="D3" s="47"/>
      <c r="E3" s="47"/>
      <c r="F3" s="47"/>
      <c r="G3" s="47"/>
    </row>
    <row r="4" ht="15">
      <c r="K4" s="48" t="s">
        <v>227</v>
      </c>
    </row>
    <row r="5" spans="1:12" s="35" customFormat="1" ht="18" customHeight="1">
      <c r="A5" s="59"/>
      <c r="B5" s="451">
        <v>2011</v>
      </c>
      <c r="C5" s="452"/>
      <c r="D5" s="451">
        <v>2012</v>
      </c>
      <c r="E5" s="452"/>
      <c r="F5" s="451">
        <v>2013</v>
      </c>
      <c r="G5" s="452"/>
      <c r="H5" s="451">
        <v>2014</v>
      </c>
      <c r="I5" s="452"/>
      <c r="J5" s="451">
        <v>2015</v>
      </c>
      <c r="K5" s="452"/>
      <c r="L5" s="407">
        <v>2012</v>
      </c>
    </row>
    <row r="6" spans="1:12" s="35" customFormat="1" ht="30" customHeight="1">
      <c r="A6" s="60"/>
      <c r="B6" s="63" t="s">
        <v>246</v>
      </c>
      <c r="C6" s="63" t="s">
        <v>247</v>
      </c>
      <c r="D6" s="63" t="s">
        <v>246</v>
      </c>
      <c r="E6" s="63" t="s">
        <v>247</v>
      </c>
      <c r="F6" s="63" t="s">
        <v>246</v>
      </c>
      <c r="G6" s="63" t="s">
        <v>247</v>
      </c>
      <c r="H6" s="63" t="s">
        <v>246</v>
      </c>
      <c r="I6" s="63" t="s">
        <v>247</v>
      </c>
      <c r="J6" s="63" t="s">
        <v>246</v>
      </c>
      <c r="K6" s="63" t="s">
        <v>247</v>
      </c>
      <c r="L6" s="408" t="s">
        <v>246</v>
      </c>
    </row>
    <row r="7" spans="1:12" s="8" customFormat="1" ht="21.75" customHeight="1">
      <c r="A7" s="52" t="s">
        <v>226</v>
      </c>
      <c r="B7" s="65">
        <f>SUM(B8:B23)</f>
        <v>45621</v>
      </c>
      <c r="C7" s="65">
        <f>SUM(C8:C23)</f>
        <v>23622</v>
      </c>
      <c r="D7" s="65">
        <f aca="true" t="shared" si="0" ref="D7:I7">SUM(D8:D23)</f>
        <v>45700</v>
      </c>
      <c r="E7" s="65">
        <f t="shared" si="0"/>
        <v>23662</v>
      </c>
      <c r="F7" s="65">
        <f t="shared" si="0"/>
        <v>45744</v>
      </c>
      <c r="G7" s="65">
        <f t="shared" si="0"/>
        <v>23681</v>
      </c>
      <c r="H7" s="65">
        <f t="shared" si="0"/>
        <v>45795</v>
      </c>
      <c r="I7" s="65">
        <f t="shared" si="0"/>
        <v>23708</v>
      </c>
      <c r="J7" s="65">
        <f>SUM(J8:J23)</f>
        <v>45818</v>
      </c>
      <c r="K7" s="65">
        <f>SUM(K8:K23)</f>
        <v>23724</v>
      </c>
      <c r="L7" s="404">
        <f>SUM(L8:L23)</f>
        <v>45180</v>
      </c>
    </row>
    <row r="8" spans="1:13" s="8" customFormat="1" ht="18.75" customHeight="1">
      <c r="A8" s="36" t="s">
        <v>228</v>
      </c>
      <c r="B8" s="54">
        <v>2874</v>
      </c>
      <c r="C8" s="54">
        <v>1491</v>
      </c>
      <c r="D8" s="54">
        <v>2879</v>
      </c>
      <c r="E8" s="54">
        <v>1493</v>
      </c>
      <c r="F8" s="54">
        <v>2882</v>
      </c>
      <c r="G8" s="54">
        <v>1494</v>
      </c>
      <c r="H8" s="54">
        <v>2885</v>
      </c>
      <c r="I8" s="54">
        <v>1496</v>
      </c>
      <c r="J8" s="54">
        <v>2887</v>
      </c>
      <c r="K8" s="54">
        <v>1497</v>
      </c>
      <c r="L8" s="405">
        <v>2848</v>
      </c>
      <c r="M8" s="137"/>
    </row>
    <row r="9" spans="1:12" s="8" customFormat="1" ht="18.75" customHeight="1">
      <c r="A9" s="55" t="s">
        <v>229</v>
      </c>
      <c r="B9" s="54">
        <v>885</v>
      </c>
      <c r="C9" s="54">
        <v>465</v>
      </c>
      <c r="D9" s="54">
        <v>887</v>
      </c>
      <c r="E9" s="54">
        <v>466</v>
      </c>
      <c r="F9" s="54">
        <v>887</v>
      </c>
      <c r="G9" s="54">
        <v>467</v>
      </c>
      <c r="H9" s="54">
        <v>888</v>
      </c>
      <c r="I9" s="54">
        <v>467</v>
      </c>
      <c r="J9" s="54">
        <v>889</v>
      </c>
      <c r="K9" s="54">
        <v>467</v>
      </c>
      <c r="L9" s="405">
        <v>876</v>
      </c>
    </row>
    <row r="10" spans="1:12" s="8" customFormat="1" ht="18.75" customHeight="1">
      <c r="A10" s="36" t="s">
        <v>230</v>
      </c>
      <c r="B10" s="385">
        <v>0</v>
      </c>
      <c r="C10" s="385">
        <v>0</v>
      </c>
      <c r="D10" s="385">
        <v>0</v>
      </c>
      <c r="E10" s="385"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  <c r="L10" s="409">
        <v>0</v>
      </c>
    </row>
    <row r="11" spans="1:12" s="8" customFormat="1" ht="18.75" customHeight="1">
      <c r="A11" s="36" t="s">
        <v>231</v>
      </c>
      <c r="B11" s="54">
        <v>2974</v>
      </c>
      <c r="C11" s="54">
        <v>1552</v>
      </c>
      <c r="D11" s="54">
        <v>2980</v>
      </c>
      <c r="E11" s="54">
        <v>1555</v>
      </c>
      <c r="F11" s="54">
        <v>2983</v>
      </c>
      <c r="G11" s="54">
        <v>1556</v>
      </c>
      <c r="H11" s="54">
        <v>2986</v>
      </c>
      <c r="I11" s="54">
        <v>1558</v>
      </c>
      <c r="J11" s="54">
        <v>2987</v>
      </c>
      <c r="K11" s="54">
        <v>1559</v>
      </c>
      <c r="L11" s="405">
        <v>2944</v>
      </c>
    </row>
    <row r="12" spans="1:12" s="8" customFormat="1" ht="18.75" customHeight="1">
      <c r="A12" s="55" t="s">
        <v>232</v>
      </c>
      <c r="B12" s="385">
        <v>0</v>
      </c>
      <c r="C12" s="385">
        <v>0</v>
      </c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  <c r="L12" s="409">
        <v>0</v>
      </c>
    </row>
    <row r="13" spans="1:12" s="8" customFormat="1" ht="18.75" customHeight="1">
      <c r="A13" s="57" t="s">
        <v>233</v>
      </c>
      <c r="B13" s="385">
        <v>0</v>
      </c>
      <c r="C13" s="385">
        <v>0</v>
      </c>
      <c r="D13" s="385">
        <v>0</v>
      </c>
      <c r="E13" s="385">
        <v>0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409">
        <v>0</v>
      </c>
    </row>
    <row r="14" spans="1:12" s="8" customFormat="1" ht="18.75" customHeight="1">
      <c r="A14" s="57" t="s">
        <v>234</v>
      </c>
      <c r="B14" s="54">
        <v>10297</v>
      </c>
      <c r="C14" s="54">
        <v>5402</v>
      </c>
      <c r="D14" s="54">
        <v>10314</v>
      </c>
      <c r="E14" s="54">
        <v>5411</v>
      </c>
      <c r="F14" s="54">
        <v>10324</v>
      </c>
      <c r="G14" s="54">
        <v>5416</v>
      </c>
      <c r="H14" s="54">
        <v>10336</v>
      </c>
      <c r="I14" s="54">
        <v>5422</v>
      </c>
      <c r="J14" s="54">
        <v>10341</v>
      </c>
      <c r="K14" s="54">
        <v>5426</v>
      </c>
      <c r="L14" s="405">
        <v>10197</v>
      </c>
    </row>
    <row r="15" spans="1:12" s="8" customFormat="1" ht="18.75" customHeight="1">
      <c r="A15" s="57" t="s">
        <v>235</v>
      </c>
      <c r="B15" s="54">
        <v>2943</v>
      </c>
      <c r="C15" s="54">
        <v>1604</v>
      </c>
      <c r="D15" s="54">
        <v>2948</v>
      </c>
      <c r="E15" s="54">
        <v>1607</v>
      </c>
      <c r="F15" s="54">
        <v>2950</v>
      </c>
      <c r="G15" s="54">
        <v>1608</v>
      </c>
      <c r="H15" s="54">
        <v>2954</v>
      </c>
      <c r="I15" s="54">
        <v>1610</v>
      </c>
      <c r="J15" s="54">
        <v>2955</v>
      </c>
      <c r="K15" s="54">
        <v>1611</v>
      </c>
      <c r="L15" s="405">
        <v>2913</v>
      </c>
    </row>
    <row r="16" spans="1:12" s="8" customFormat="1" ht="18.75" customHeight="1">
      <c r="A16" s="57" t="s">
        <v>236</v>
      </c>
      <c r="B16" s="54">
        <v>210</v>
      </c>
      <c r="C16" s="54">
        <v>116</v>
      </c>
      <c r="D16" s="54">
        <v>210</v>
      </c>
      <c r="E16" s="54">
        <v>116</v>
      </c>
      <c r="F16" s="54">
        <v>211</v>
      </c>
      <c r="G16" s="54">
        <v>117</v>
      </c>
      <c r="H16" s="54">
        <v>212</v>
      </c>
      <c r="I16" s="54">
        <v>117</v>
      </c>
      <c r="J16" s="54">
        <v>212</v>
      </c>
      <c r="K16" s="54">
        <v>118</v>
      </c>
      <c r="L16" s="405">
        <v>209</v>
      </c>
    </row>
    <row r="17" spans="1:12" s="8" customFormat="1" ht="18.75" customHeight="1">
      <c r="A17" s="57" t="s">
        <v>237</v>
      </c>
      <c r="B17" s="386">
        <v>0</v>
      </c>
      <c r="C17" s="386">
        <v>0</v>
      </c>
      <c r="D17" s="386">
        <v>0</v>
      </c>
      <c r="E17" s="386">
        <v>0</v>
      </c>
      <c r="F17" s="386">
        <v>0</v>
      </c>
      <c r="G17" s="386">
        <v>0</v>
      </c>
      <c r="H17" s="386">
        <v>0</v>
      </c>
      <c r="I17" s="386">
        <v>0</v>
      </c>
      <c r="J17" s="386">
        <v>0</v>
      </c>
      <c r="K17" s="386">
        <v>0</v>
      </c>
      <c r="L17" s="410">
        <v>0</v>
      </c>
    </row>
    <row r="18" spans="1:12" s="8" customFormat="1" ht="18.75" customHeight="1">
      <c r="A18" s="57" t="s">
        <v>238</v>
      </c>
      <c r="B18" s="54">
        <v>5100</v>
      </c>
      <c r="C18" s="54">
        <v>2679</v>
      </c>
      <c r="D18" s="54">
        <v>5109</v>
      </c>
      <c r="E18" s="54">
        <v>2683</v>
      </c>
      <c r="F18" s="54">
        <v>5114</v>
      </c>
      <c r="G18" s="54">
        <v>2685</v>
      </c>
      <c r="H18" s="54">
        <v>5120</v>
      </c>
      <c r="I18" s="54">
        <v>2688</v>
      </c>
      <c r="J18" s="54">
        <v>5122</v>
      </c>
      <c r="K18" s="54">
        <v>2690</v>
      </c>
      <c r="L18" s="405">
        <v>5052</v>
      </c>
    </row>
    <row r="19" spans="1:12" s="8" customFormat="1" ht="18.75" customHeight="1">
      <c r="A19" s="57" t="s">
        <v>239</v>
      </c>
      <c r="B19" s="54">
        <v>4375</v>
      </c>
      <c r="C19" s="54">
        <v>2298</v>
      </c>
      <c r="D19" s="54">
        <v>4383</v>
      </c>
      <c r="E19" s="54">
        <v>2302</v>
      </c>
      <c r="F19" s="54">
        <v>4387</v>
      </c>
      <c r="G19" s="54">
        <v>2304</v>
      </c>
      <c r="H19" s="54">
        <v>4392</v>
      </c>
      <c r="I19" s="54">
        <v>2307</v>
      </c>
      <c r="J19" s="54">
        <v>4394</v>
      </c>
      <c r="K19" s="54">
        <v>2308</v>
      </c>
      <c r="L19" s="405">
        <v>4334</v>
      </c>
    </row>
    <row r="20" spans="1:12" s="8" customFormat="1" ht="18.75" customHeight="1">
      <c r="A20" s="57" t="s">
        <v>240</v>
      </c>
      <c r="B20" s="54">
        <v>4339</v>
      </c>
      <c r="C20" s="54">
        <v>2272</v>
      </c>
      <c r="D20" s="54">
        <v>4346</v>
      </c>
      <c r="E20" s="54">
        <v>2276</v>
      </c>
      <c r="F20" s="54">
        <v>4350</v>
      </c>
      <c r="G20" s="54">
        <v>2278</v>
      </c>
      <c r="H20" s="54">
        <v>4355</v>
      </c>
      <c r="I20" s="54">
        <v>2281</v>
      </c>
      <c r="J20" s="54">
        <v>4357</v>
      </c>
      <c r="K20" s="54">
        <v>2282</v>
      </c>
      <c r="L20" s="405">
        <v>4295</v>
      </c>
    </row>
    <row r="21" spans="1:12" s="8" customFormat="1" ht="18.75" customHeight="1">
      <c r="A21" s="57" t="s">
        <v>241</v>
      </c>
      <c r="B21" s="386">
        <v>0</v>
      </c>
      <c r="C21" s="386">
        <v>0</v>
      </c>
      <c r="D21" s="386">
        <v>0</v>
      </c>
      <c r="E21" s="386">
        <v>0</v>
      </c>
      <c r="F21" s="386">
        <v>0</v>
      </c>
      <c r="G21" s="386">
        <v>0</v>
      </c>
      <c r="H21" s="386">
        <v>0</v>
      </c>
      <c r="I21" s="386">
        <v>0</v>
      </c>
      <c r="J21" s="386">
        <v>0</v>
      </c>
      <c r="K21" s="386">
        <v>0</v>
      </c>
      <c r="L21" s="410">
        <v>0</v>
      </c>
    </row>
    <row r="22" spans="1:12" s="8" customFormat="1" ht="18.75" customHeight="1">
      <c r="A22" s="57" t="s">
        <v>242</v>
      </c>
      <c r="B22" s="54">
        <v>11624</v>
      </c>
      <c r="C22" s="54">
        <v>5743</v>
      </c>
      <c r="D22" s="54">
        <v>11644</v>
      </c>
      <c r="E22" s="54">
        <v>5753</v>
      </c>
      <c r="F22" s="54">
        <v>11656</v>
      </c>
      <c r="G22" s="54">
        <v>5756</v>
      </c>
      <c r="H22" s="54">
        <v>11667</v>
      </c>
      <c r="I22" s="54">
        <v>5762</v>
      </c>
      <c r="J22" s="54">
        <v>11674</v>
      </c>
      <c r="K22" s="54">
        <v>5766</v>
      </c>
      <c r="L22" s="405">
        <v>11512</v>
      </c>
    </row>
    <row r="23" spans="1:12" s="8" customFormat="1" ht="4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406"/>
    </row>
    <row r="24" spans="1:2" s="8" customFormat="1" ht="18" customHeight="1">
      <c r="A24" s="15" t="s">
        <v>1142</v>
      </c>
      <c r="B24" s="15"/>
    </row>
    <row r="25" spans="1:7" ht="15">
      <c r="A25" s="15" t="s">
        <v>1061</v>
      </c>
      <c r="B25" s="15"/>
      <c r="C25" s="8"/>
      <c r="D25" s="8"/>
      <c r="E25" s="8"/>
      <c r="F25" s="8"/>
      <c r="G25" s="8"/>
    </row>
    <row r="26" spans="1:7" ht="15">
      <c r="A26" s="8"/>
      <c r="B26" s="8"/>
      <c r="C26" s="8"/>
      <c r="D26" s="8"/>
      <c r="E26" s="8"/>
      <c r="F26" s="8"/>
      <c r="G26" s="8"/>
    </row>
    <row r="27" spans="1:7" ht="15">
      <c r="A27" s="8"/>
      <c r="B27" s="8"/>
      <c r="C27" s="8"/>
      <c r="D27" s="8"/>
      <c r="E27" s="8"/>
      <c r="F27" s="8"/>
      <c r="G27" s="8"/>
    </row>
    <row r="28" spans="1:3" ht="15">
      <c r="A28" s="9"/>
      <c r="B28" s="9"/>
      <c r="C28" s="9"/>
    </row>
  </sheetData>
  <sheetProtection/>
  <mergeCells count="1">
    <mergeCell ref="A2:K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&amp;P+10&amp;]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P28"/>
  <sheetViews>
    <sheetView zoomScale="110" zoomScaleNormal="110" zoomScalePageLayoutView="0" workbookViewId="0" topLeftCell="A1">
      <selection activeCell="P9" sqref="P9"/>
    </sheetView>
  </sheetViews>
  <sheetFormatPr defaultColWidth="8.796875" defaultRowHeight="15"/>
  <cols>
    <col min="1" max="1" width="8.69921875" style="10" customWidth="1"/>
    <col min="2" max="11" width="4.59765625" style="10" customWidth="1"/>
    <col min="12" max="16384" width="8.8984375" style="10" customWidth="1"/>
  </cols>
  <sheetData>
    <row r="1" spans="1:3" ht="15">
      <c r="A1" s="8" t="s">
        <v>1</v>
      </c>
      <c r="B1" s="8" t="s">
        <v>1</v>
      </c>
      <c r="C1" s="9"/>
    </row>
    <row r="2" spans="1:11" ht="27.75" customHeight="1">
      <c r="A2" s="674" t="s">
        <v>918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</row>
    <row r="3" ht="19.5" customHeight="1">
      <c r="K3" s="48" t="s">
        <v>249</v>
      </c>
    </row>
    <row r="4" spans="1:11" s="35" customFormat="1" ht="20.25" customHeight="1">
      <c r="A4" s="59"/>
      <c r="B4" s="451">
        <v>2011</v>
      </c>
      <c r="C4" s="452"/>
      <c r="D4" s="451">
        <v>2012</v>
      </c>
      <c r="E4" s="452"/>
      <c r="F4" s="451">
        <v>2013</v>
      </c>
      <c r="G4" s="452"/>
      <c r="H4" s="451">
        <v>2014</v>
      </c>
      <c r="I4" s="452"/>
      <c r="J4" s="451">
        <v>2015</v>
      </c>
      <c r="K4" s="452"/>
    </row>
    <row r="5" spans="1:11" s="8" customFormat="1" ht="30" customHeight="1">
      <c r="A5" s="66"/>
      <c r="B5" s="61" t="s">
        <v>250</v>
      </c>
      <c r="C5" s="63" t="s">
        <v>251</v>
      </c>
      <c r="D5" s="61" t="s">
        <v>250</v>
      </c>
      <c r="E5" s="63" t="s">
        <v>251</v>
      </c>
      <c r="F5" s="61" t="s">
        <v>250</v>
      </c>
      <c r="G5" s="63" t="s">
        <v>251</v>
      </c>
      <c r="H5" s="61" t="s">
        <v>250</v>
      </c>
      <c r="I5" s="63" t="s">
        <v>251</v>
      </c>
      <c r="J5" s="61" t="s">
        <v>250</v>
      </c>
      <c r="K5" s="63" t="s">
        <v>251</v>
      </c>
    </row>
    <row r="6" spans="1:16" s="8" customFormat="1" ht="18.75" customHeight="1">
      <c r="A6" s="52" t="s">
        <v>226</v>
      </c>
      <c r="B6" s="64">
        <f>SUM(B7:B22)</f>
        <v>33467</v>
      </c>
      <c r="C6" s="64">
        <f>SUM(C7:C22)</f>
        <v>11193</v>
      </c>
      <c r="D6" s="64">
        <f>SUM(D7:D22)</f>
        <v>33523</v>
      </c>
      <c r="E6" s="64">
        <f>SUM(E7:E22)</f>
        <v>11213</v>
      </c>
      <c r="F6" s="64">
        <f aca="true" t="shared" si="0" ref="F6:K6">SUM(F7:F22)</f>
        <v>33557</v>
      </c>
      <c r="G6" s="64">
        <f t="shared" si="0"/>
        <v>11223</v>
      </c>
      <c r="H6" s="64">
        <f t="shared" si="0"/>
        <v>33586</v>
      </c>
      <c r="I6" s="64">
        <f t="shared" si="0"/>
        <v>11233</v>
      </c>
      <c r="J6" s="64">
        <f t="shared" si="0"/>
        <v>33607</v>
      </c>
      <c r="K6" s="64">
        <f t="shared" si="0"/>
        <v>11241</v>
      </c>
      <c r="L6" s="252"/>
      <c r="M6" s="252"/>
      <c r="N6" s="252"/>
      <c r="O6" s="252"/>
      <c r="P6" s="252"/>
    </row>
    <row r="7" spans="1:11" s="8" customFormat="1" ht="18.75" customHeight="1">
      <c r="A7" s="36" t="s">
        <v>228</v>
      </c>
      <c r="B7" s="337">
        <v>3801</v>
      </c>
      <c r="C7" s="337">
        <v>720</v>
      </c>
      <c r="D7" s="337">
        <v>3807</v>
      </c>
      <c r="E7" s="337">
        <v>721</v>
      </c>
      <c r="F7" s="337">
        <v>3811</v>
      </c>
      <c r="G7" s="337">
        <v>722</v>
      </c>
      <c r="H7" s="337">
        <v>3814</v>
      </c>
      <c r="I7" s="337">
        <v>723</v>
      </c>
      <c r="J7" s="337">
        <v>3817</v>
      </c>
      <c r="K7" s="337">
        <v>723</v>
      </c>
    </row>
    <row r="8" spans="1:11" s="8" customFormat="1" ht="18.75" customHeight="1">
      <c r="A8" s="55" t="s">
        <v>229</v>
      </c>
      <c r="B8" s="337">
        <v>4243</v>
      </c>
      <c r="C8" s="337">
        <v>229</v>
      </c>
      <c r="D8" s="337">
        <v>4250</v>
      </c>
      <c r="E8" s="337">
        <v>230</v>
      </c>
      <c r="F8" s="337">
        <v>4254</v>
      </c>
      <c r="G8" s="337">
        <v>230</v>
      </c>
      <c r="H8" s="337">
        <v>4258</v>
      </c>
      <c r="I8" s="337">
        <v>230</v>
      </c>
      <c r="J8" s="337">
        <v>4260</v>
      </c>
      <c r="K8" s="337">
        <v>230</v>
      </c>
    </row>
    <row r="9" spans="1:11" s="8" customFormat="1" ht="18.75" customHeight="1">
      <c r="A9" s="36" t="s">
        <v>230</v>
      </c>
      <c r="B9" s="337">
        <v>985</v>
      </c>
      <c r="C9" s="338">
        <v>0</v>
      </c>
      <c r="D9" s="337">
        <v>987</v>
      </c>
      <c r="E9" s="338">
        <v>0</v>
      </c>
      <c r="F9" s="337">
        <v>988</v>
      </c>
      <c r="G9" s="338">
        <v>0</v>
      </c>
      <c r="H9" s="337">
        <v>988</v>
      </c>
      <c r="I9" s="338">
        <v>0</v>
      </c>
      <c r="J9" s="337">
        <v>989</v>
      </c>
      <c r="K9" s="338">
        <v>0</v>
      </c>
    </row>
    <row r="10" spans="1:11" s="8" customFormat="1" ht="18.75" customHeight="1">
      <c r="A10" s="36" t="s">
        <v>231</v>
      </c>
      <c r="B10" s="337">
        <v>1576</v>
      </c>
      <c r="C10" s="337">
        <v>796</v>
      </c>
      <c r="D10" s="337">
        <v>1579</v>
      </c>
      <c r="E10" s="337">
        <v>798</v>
      </c>
      <c r="F10" s="337">
        <v>1580</v>
      </c>
      <c r="G10" s="337">
        <v>798</v>
      </c>
      <c r="H10" s="337">
        <v>1582</v>
      </c>
      <c r="I10" s="337">
        <v>799</v>
      </c>
      <c r="J10" s="337">
        <v>1583</v>
      </c>
      <c r="K10" s="337">
        <v>800</v>
      </c>
    </row>
    <row r="11" spans="1:11" s="8" customFormat="1" ht="18.75" customHeight="1">
      <c r="A11" s="55" t="s">
        <v>232</v>
      </c>
      <c r="B11" s="337">
        <v>1577</v>
      </c>
      <c r="C11" s="338">
        <v>0</v>
      </c>
      <c r="D11" s="337">
        <v>1580</v>
      </c>
      <c r="E11" s="338">
        <v>0</v>
      </c>
      <c r="F11" s="337">
        <v>1581</v>
      </c>
      <c r="G11" s="338">
        <v>0</v>
      </c>
      <c r="H11" s="337">
        <v>1583</v>
      </c>
      <c r="I11" s="338">
        <v>0</v>
      </c>
      <c r="J11" s="337">
        <v>1584</v>
      </c>
      <c r="K11" s="338">
        <v>0</v>
      </c>
    </row>
    <row r="12" spans="1:11" s="8" customFormat="1" ht="18.75" customHeight="1">
      <c r="A12" s="57" t="s">
        <v>233</v>
      </c>
      <c r="B12" s="337">
        <v>463</v>
      </c>
      <c r="C12" s="338">
        <v>0</v>
      </c>
      <c r="D12" s="337">
        <v>464</v>
      </c>
      <c r="E12" s="338">
        <v>0</v>
      </c>
      <c r="F12" s="337">
        <v>465</v>
      </c>
      <c r="G12" s="338">
        <v>0</v>
      </c>
      <c r="H12" s="337">
        <v>465</v>
      </c>
      <c r="I12" s="338">
        <v>0</v>
      </c>
      <c r="J12" s="337">
        <v>465</v>
      </c>
      <c r="K12" s="338">
        <v>0</v>
      </c>
    </row>
    <row r="13" spans="1:11" s="8" customFormat="1" ht="18.75" customHeight="1">
      <c r="A13" s="57" t="s">
        <v>234</v>
      </c>
      <c r="B13" s="337">
        <v>3628</v>
      </c>
      <c r="C13" s="337">
        <v>2360</v>
      </c>
      <c r="D13" s="337">
        <v>3634</v>
      </c>
      <c r="E13" s="337">
        <v>2364</v>
      </c>
      <c r="F13" s="337">
        <v>3638</v>
      </c>
      <c r="G13" s="337">
        <v>2366</v>
      </c>
      <c r="H13" s="337">
        <v>3641</v>
      </c>
      <c r="I13" s="337">
        <v>2369</v>
      </c>
      <c r="J13" s="337">
        <v>3643</v>
      </c>
      <c r="K13" s="337">
        <v>2370</v>
      </c>
    </row>
    <row r="14" spans="1:11" s="8" customFormat="1" ht="18.75" customHeight="1">
      <c r="A14" s="57" t="s">
        <v>235</v>
      </c>
      <c r="B14" s="337">
        <v>2658</v>
      </c>
      <c r="C14" s="337">
        <v>752</v>
      </c>
      <c r="D14" s="337">
        <v>2663</v>
      </c>
      <c r="E14" s="337">
        <v>753</v>
      </c>
      <c r="F14" s="337">
        <v>2665</v>
      </c>
      <c r="G14" s="337">
        <v>754</v>
      </c>
      <c r="H14" s="337">
        <v>2668</v>
      </c>
      <c r="I14" s="337">
        <v>754</v>
      </c>
      <c r="J14" s="337">
        <v>2669</v>
      </c>
      <c r="K14" s="337">
        <v>755</v>
      </c>
    </row>
    <row r="15" spans="1:11" s="8" customFormat="1" ht="18.75" customHeight="1">
      <c r="A15" s="57" t="s">
        <v>236</v>
      </c>
      <c r="B15" s="337">
        <v>1909</v>
      </c>
      <c r="C15" s="337">
        <v>52</v>
      </c>
      <c r="D15" s="337">
        <v>1912</v>
      </c>
      <c r="E15" s="337">
        <v>52</v>
      </c>
      <c r="F15" s="337">
        <v>1914</v>
      </c>
      <c r="G15" s="337">
        <v>52</v>
      </c>
      <c r="H15" s="337">
        <v>1915</v>
      </c>
      <c r="I15" s="337">
        <v>52</v>
      </c>
      <c r="J15" s="337">
        <v>1917</v>
      </c>
      <c r="K15" s="337">
        <v>52</v>
      </c>
    </row>
    <row r="16" spans="1:11" s="8" customFormat="1" ht="18.75" customHeight="1">
      <c r="A16" s="57" t="s">
        <v>237</v>
      </c>
      <c r="B16" s="337">
        <v>1876</v>
      </c>
      <c r="C16" s="338">
        <v>0</v>
      </c>
      <c r="D16" s="337">
        <v>1879</v>
      </c>
      <c r="E16" s="338">
        <v>0</v>
      </c>
      <c r="F16" s="337">
        <v>1881</v>
      </c>
      <c r="G16" s="338">
        <v>0</v>
      </c>
      <c r="H16" s="337">
        <v>1883</v>
      </c>
      <c r="I16" s="338">
        <v>0</v>
      </c>
      <c r="J16" s="337">
        <v>1884</v>
      </c>
      <c r="K16" s="338">
        <v>0</v>
      </c>
    </row>
    <row r="17" spans="1:11" s="8" customFormat="1" ht="18.75" customHeight="1">
      <c r="A17" s="57" t="s">
        <v>238</v>
      </c>
      <c r="B17" s="337">
        <v>1882</v>
      </c>
      <c r="C17" s="337">
        <v>1244</v>
      </c>
      <c r="D17" s="337">
        <v>1885</v>
      </c>
      <c r="E17" s="337">
        <v>1246</v>
      </c>
      <c r="F17" s="337">
        <v>1887</v>
      </c>
      <c r="G17" s="337">
        <v>1247</v>
      </c>
      <c r="H17" s="337">
        <v>1889</v>
      </c>
      <c r="I17" s="337">
        <v>1248</v>
      </c>
      <c r="J17" s="337">
        <v>1890</v>
      </c>
      <c r="K17" s="337">
        <v>1249</v>
      </c>
    </row>
    <row r="18" spans="1:11" s="8" customFormat="1" ht="18.75" customHeight="1">
      <c r="A18" s="57" t="s">
        <v>239</v>
      </c>
      <c r="B18" s="337">
        <v>1513</v>
      </c>
      <c r="C18" s="337">
        <v>1062</v>
      </c>
      <c r="D18" s="337">
        <v>1515</v>
      </c>
      <c r="E18" s="337">
        <v>1064</v>
      </c>
      <c r="F18" s="337">
        <v>1517</v>
      </c>
      <c r="G18" s="337">
        <v>1065</v>
      </c>
      <c r="H18" s="337">
        <v>1518</v>
      </c>
      <c r="I18" s="337">
        <v>1066</v>
      </c>
      <c r="J18" s="337">
        <v>1519</v>
      </c>
      <c r="K18" s="337">
        <v>1067</v>
      </c>
    </row>
    <row r="19" spans="1:11" s="8" customFormat="1" ht="18.75" customHeight="1">
      <c r="A19" s="57" t="s">
        <v>240</v>
      </c>
      <c r="B19" s="337">
        <v>2790</v>
      </c>
      <c r="C19" s="337">
        <v>1073</v>
      </c>
      <c r="D19" s="337">
        <v>2795</v>
      </c>
      <c r="E19" s="337">
        <v>1075</v>
      </c>
      <c r="F19" s="337">
        <v>2798</v>
      </c>
      <c r="G19" s="337">
        <v>1076</v>
      </c>
      <c r="H19" s="337">
        <v>2800</v>
      </c>
      <c r="I19" s="337">
        <v>1077</v>
      </c>
      <c r="J19" s="337">
        <v>2802</v>
      </c>
      <c r="K19" s="337">
        <v>1078</v>
      </c>
    </row>
    <row r="20" spans="1:11" s="8" customFormat="1" ht="18.75" customHeight="1">
      <c r="A20" s="57" t="s">
        <v>241</v>
      </c>
      <c r="B20" s="54">
        <v>1559</v>
      </c>
      <c r="C20" s="338">
        <v>0</v>
      </c>
      <c r="D20" s="54">
        <v>1561</v>
      </c>
      <c r="E20" s="338">
        <v>0</v>
      </c>
      <c r="F20" s="54">
        <v>1563</v>
      </c>
      <c r="G20" s="338">
        <v>0</v>
      </c>
      <c r="H20" s="54">
        <v>1564</v>
      </c>
      <c r="I20" s="338">
        <v>0</v>
      </c>
      <c r="J20" s="54">
        <v>1565</v>
      </c>
      <c r="K20" s="338">
        <v>0</v>
      </c>
    </row>
    <row r="21" spans="1:11" s="8" customFormat="1" ht="18.75" customHeight="1">
      <c r="A21" s="57" t="s">
        <v>242</v>
      </c>
      <c r="B21" s="337">
        <v>3007</v>
      </c>
      <c r="C21" s="337">
        <v>2905</v>
      </c>
      <c r="D21" s="337">
        <v>3012</v>
      </c>
      <c r="E21" s="337">
        <v>2910</v>
      </c>
      <c r="F21" s="337">
        <v>3015</v>
      </c>
      <c r="G21" s="337">
        <v>2913</v>
      </c>
      <c r="H21" s="337">
        <v>3018</v>
      </c>
      <c r="I21" s="337">
        <v>2915</v>
      </c>
      <c r="J21" s="337">
        <v>3020</v>
      </c>
      <c r="K21" s="337">
        <v>2917</v>
      </c>
    </row>
    <row r="22" spans="1:11" s="8" customFormat="1" ht="12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="8" customFormat="1" ht="18" customHeight="1">
      <c r="K23" s="84"/>
    </row>
    <row r="24" s="8" customFormat="1" ht="18" customHeight="1"/>
    <row r="25" s="8" customFormat="1" ht="12.75"/>
    <row r="26" spans="1:9" ht="15">
      <c r="A26" s="8"/>
      <c r="B26" s="8"/>
      <c r="C26" s="8"/>
      <c r="D26" s="8"/>
      <c r="E26" s="8"/>
      <c r="F26" s="8"/>
      <c r="G26" s="8"/>
      <c r="I26" s="8"/>
    </row>
    <row r="27" spans="1:9" ht="15">
      <c r="A27" s="8"/>
      <c r="B27" s="8"/>
      <c r="C27" s="8"/>
      <c r="D27" s="8"/>
      <c r="E27" s="8"/>
      <c r="F27" s="8"/>
      <c r="G27" s="8"/>
      <c r="I27" s="8"/>
    </row>
    <row r="28" spans="1:3" ht="15">
      <c r="A28" s="9"/>
      <c r="B28" s="9"/>
      <c r="C28" s="9"/>
    </row>
  </sheetData>
  <sheetProtection/>
  <mergeCells count="1">
    <mergeCell ref="A2:K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&amp;P+12&amp;]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E12"/>
  <sheetViews>
    <sheetView zoomScalePageLayoutView="0" workbookViewId="0" topLeftCell="A1">
      <selection activeCell="D10" sqref="D10"/>
    </sheetView>
  </sheetViews>
  <sheetFormatPr defaultColWidth="20.19921875" defaultRowHeight="15"/>
  <cols>
    <col min="1" max="1" width="14.296875" style="8" customWidth="1"/>
    <col min="2" max="2" width="10.296875" style="8" customWidth="1"/>
    <col min="3" max="3" width="11.3984375" style="8" customWidth="1"/>
    <col min="4" max="4" width="12.796875" style="8" customWidth="1"/>
    <col min="5" max="5" width="12.296875" style="8" customWidth="1"/>
    <col min="6" max="16384" width="20.19921875" style="8" customWidth="1"/>
  </cols>
  <sheetData>
    <row r="1" ht="15" customHeight="1">
      <c r="A1" s="8" t="s">
        <v>267</v>
      </c>
    </row>
    <row r="2" spans="1:4" ht="27.75" customHeight="1">
      <c r="A2" s="11" t="s">
        <v>253</v>
      </c>
      <c r="B2" s="68"/>
      <c r="C2" s="68"/>
      <c r="D2" s="68"/>
    </row>
    <row r="3" spans="1:3" ht="18.75" customHeight="1">
      <c r="A3" s="69"/>
      <c r="B3" s="68"/>
      <c r="C3" s="68"/>
    </row>
    <row r="4" ht="18" customHeight="1">
      <c r="D4" s="48" t="s">
        <v>259</v>
      </c>
    </row>
    <row r="5" spans="1:4" s="35" customFormat="1" ht="39.75" customHeight="1">
      <c r="A5" s="61" t="s">
        <v>255</v>
      </c>
      <c r="B5" s="70" t="s">
        <v>256</v>
      </c>
      <c r="C5" s="70" t="s">
        <v>257</v>
      </c>
      <c r="D5" s="70" t="s">
        <v>258</v>
      </c>
    </row>
    <row r="6" spans="1:4" ht="21.75" customHeight="1">
      <c r="A6" s="74" t="s">
        <v>1022</v>
      </c>
      <c r="B6" s="71">
        <v>1.96</v>
      </c>
      <c r="C6" s="71">
        <v>0.64</v>
      </c>
      <c r="D6" s="71">
        <v>1.31</v>
      </c>
    </row>
    <row r="7" spans="1:4" ht="21.75" customHeight="1">
      <c r="A7" s="74" t="s">
        <v>1045</v>
      </c>
      <c r="B7" s="71">
        <v>1.92</v>
      </c>
      <c r="C7" s="71">
        <v>0.64</v>
      </c>
      <c r="D7" s="71">
        <v>1.28</v>
      </c>
    </row>
    <row r="8" spans="1:4" ht="21.75" customHeight="1">
      <c r="A8" s="74" t="s">
        <v>1066</v>
      </c>
      <c r="B8" s="468">
        <v>1.9</v>
      </c>
      <c r="C8" s="468">
        <v>0.65</v>
      </c>
      <c r="D8" s="468">
        <v>1.25</v>
      </c>
    </row>
    <row r="9" spans="1:5" ht="21.75" customHeight="1">
      <c r="A9" s="74" t="s">
        <v>1110</v>
      </c>
      <c r="B9" s="468">
        <v>1.88</v>
      </c>
      <c r="C9" s="468">
        <v>0.66</v>
      </c>
      <c r="D9" s="468">
        <v>1.22</v>
      </c>
      <c r="E9" s="72"/>
    </row>
    <row r="10" spans="1:4" ht="21.75" customHeight="1">
      <c r="A10" s="470" t="s">
        <v>1143</v>
      </c>
      <c r="B10" s="471">
        <v>1.85</v>
      </c>
      <c r="C10" s="471">
        <v>0.66</v>
      </c>
      <c r="D10" s="471">
        <v>1.19</v>
      </c>
    </row>
    <row r="11" spans="2:4" ht="19.5" customHeight="1">
      <c r="B11" s="413"/>
      <c r="C11" s="49"/>
      <c r="D11" s="49"/>
    </row>
    <row r="12" ht="19.5" customHeight="1">
      <c r="B12" s="73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&amp;P+13&amp;]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F31"/>
  <sheetViews>
    <sheetView zoomScalePageLayoutView="0" workbookViewId="0" topLeftCell="A1">
      <selection activeCell="K11" sqref="K11"/>
    </sheetView>
  </sheetViews>
  <sheetFormatPr defaultColWidth="8.796875" defaultRowHeight="15"/>
  <cols>
    <col min="1" max="1" width="23.3984375" style="8" customWidth="1"/>
    <col min="2" max="6" width="5.296875" style="8" customWidth="1"/>
    <col min="7" max="16384" width="8.8984375" style="8" customWidth="1"/>
  </cols>
  <sheetData>
    <row r="1" ht="15" customHeight="1">
      <c r="A1" s="8" t="s">
        <v>277</v>
      </c>
    </row>
    <row r="2" spans="1:6" ht="31.5" customHeight="1">
      <c r="A2" s="674" t="s">
        <v>0</v>
      </c>
      <c r="B2" s="674"/>
      <c r="C2" s="674"/>
      <c r="D2" s="674"/>
      <c r="E2" s="674"/>
      <c r="F2" s="674"/>
    </row>
    <row r="3" spans="1:2" ht="20.25" customHeight="1">
      <c r="A3" s="69"/>
      <c r="B3" s="68"/>
    </row>
    <row r="4" ht="12.75">
      <c r="F4" s="48" t="s">
        <v>2</v>
      </c>
    </row>
    <row r="5" spans="1:6" ht="23.25" customHeight="1">
      <c r="A5" s="75"/>
      <c r="B5" s="364">
        <v>2011</v>
      </c>
      <c r="C5" s="364">
        <v>2012</v>
      </c>
      <c r="D5" s="364">
        <v>2013</v>
      </c>
      <c r="E5" s="364">
        <v>2014</v>
      </c>
      <c r="F5" s="364">
        <v>2015</v>
      </c>
    </row>
    <row r="6" spans="1:6" ht="21.75" customHeight="1">
      <c r="A6" s="93" t="s">
        <v>3</v>
      </c>
      <c r="B6" s="365">
        <f>SUM(B7:B26)</f>
        <v>3139</v>
      </c>
      <c r="C6" s="365">
        <f>SUM(C7:C26)</f>
        <v>3259</v>
      </c>
      <c r="D6" s="365">
        <f>SUM(D7:D26)</f>
        <v>3427</v>
      </c>
      <c r="E6" s="365">
        <f>SUM(E7:E26)</f>
        <v>3553</v>
      </c>
      <c r="F6" s="365">
        <f>SUM(F7:F26)</f>
        <v>3545</v>
      </c>
    </row>
    <row r="7" spans="1:6" ht="16.5" customHeight="1">
      <c r="A7" s="131" t="s">
        <v>4</v>
      </c>
      <c r="B7" s="366"/>
      <c r="C7" s="366"/>
      <c r="D7" s="366"/>
      <c r="E7" s="366"/>
      <c r="F7" s="366"/>
    </row>
    <row r="8" spans="1:6" ht="18.75" customHeight="1">
      <c r="A8" s="27" t="s">
        <v>5</v>
      </c>
      <c r="B8" s="367">
        <v>0</v>
      </c>
      <c r="C8" s="367">
        <v>0</v>
      </c>
      <c r="D8" s="367">
        <v>0</v>
      </c>
      <c r="E8" s="367">
        <v>0</v>
      </c>
      <c r="F8" s="367">
        <v>0</v>
      </c>
    </row>
    <row r="9" spans="1:6" ht="18.75" customHeight="1">
      <c r="A9" s="27" t="s">
        <v>6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</row>
    <row r="10" spans="1:6" ht="18.75" customHeight="1">
      <c r="A10" s="27" t="s">
        <v>7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</row>
    <row r="11" spans="1:6" ht="18.75" customHeight="1">
      <c r="A11" s="27" t="s">
        <v>8</v>
      </c>
      <c r="B11" s="37">
        <v>76</v>
      </c>
      <c r="C11" s="37">
        <v>78</v>
      </c>
      <c r="D11" s="37">
        <v>82</v>
      </c>
      <c r="E11" s="37">
        <v>84</v>
      </c>
      <c r="F11" s="37">
        <v>83</v>
      </c>
    </row>
    <row r="12" spans="1:6" ht="18.75" customHeight="1">
      <c r="A12" s="27" t="s">
        <v>9</v>
      </c>
      <c r="B12" s="37">
        <v>26</v>
      </c>
      <c r="C12" s="37">
        <v>28</v>
      </c>
      <c r="D12" s="37">
        <v>28</v>
      </c>
      <c r="E12" s="37">
        <v>28</v>
      </c>
      <c r="F12" s="37">
        <v>29</v>
      </c>
    </row>
    <row r="13" spans="1:6" ht="18.75" customHeight="1">
      <c r="A13" s="27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</row>
    <row r="14" spans="1:6" ht="18.75" customHeight="1">
      <c r="A14" s="27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</row>
    <row r="15" spans="1:6" ht="18.75" customHeight="1">
      <c r="A15" s="27" t="s">
        <v>899</v>
      </c>
      <c r="B15" s="37">
        <v>18</v>
      </c>
      <c r="C15" s="37">
        <v>12</v>
      </c>
      <c r="D15" s="37">
        <v>12</v>
      </c>
      <c r="E15" s="37">
        <v>11</v>
      </c>
      <c r="F15" s="37">
        <v>9</v>
      </c>
    </row>
    <row r="16" spans="1:6" ht="18.75" customHeight="1">
      <c r="A16" s="27" t="s">
        <v>12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</row>
    <row r="17" spans="1:6" ht="18.75" customHeight="1">
      <c r="A17" s="27" t="s">
        <v>13</v>
      </c>
      <c r="B17" s="37">
        <v>17</v>
      </c>
      <c r="C17" s="37">
        <v>18</v>
      </c>
      <c r="D17" s="37">
        <v>23</v>
      </c>
      <c r="E17" s="37">
        <v>31</v>
      </c>
      <c r="F17" s="37">
        <v>29</v>
      </c>
    </row>
    <row r="18" spans="1:6" ht="18.75" customHeight="1">
      <c r="A18" s="27" t="s">
        <v>14</v>
      </c>
      <c r="B18" s="37">
        <v>38</v>
      </c>
      <c r="C18" s="37">
        <v>39</v>
      </c>
      <c r="D18" s="37">
        <v>40</v>
      </c>
      <c r="E18" s="37">
        <v>39</v>
      </c>
      <c r="F18" s="37">
        <v>38</v>
      </c>
    </row>
    <row r="19" spans="1:6" ht="18.75" customHeight="1">
      <c r="A19" s="27" t="s">
        <v>260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</row>
    <row r="20" spans="1:6" ht="18.75" customHeight="1">
      <c r="A20" s="27" t="s">
        <v>261</v>
      </c>
      <c r="B20" s="37">
        <v>57</v>
      </c>
      <c r="C20" s="37">
        <v>62</v>
      </c>
      <c r="D20" s="37">
        <v>79</v>
      </c>
      <c r="E20" s="37">
        <v>73</v>
      </c>
      <c r="F20" s="37">
        <v>75</v>
      </c>
    </row>
    <row r="21" spans="1:6" ht="18.75" customHeight="1">
      <c r="A21" s="27" t="s">
        <v>262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</row>
    <row r="22" spans="1:6" ht="4.5" customHeight="1">
      <c r="A22" s="27"/>
      <c r="B22" s="367"/>
      <c r="C22" s="367"/>
      <c r="D22" s="367"/>
      <c r="E22" s="367"/>
      <c r="F22" s="367"/>
    </row>
    <row r="23" spans="1:6" ht="25.5">
      <c r="A23" s="105" t="s">
        <v>263</v>
      </c>
      <c r="B23" s="37">
        <v>656</v>
      </c>
      <c r="C23" s="37">
        <v>676</v>
      </c>
      <c r="D23" s="37">
        <v>704</v>
      </c>
      <c r="E23" s="37">
        <v>731</v>
      </c>
      <c r="F23" s="37">
        <v>731</v>
      </c>
    </row>
    <row r="24" spans="1:6" ht="18.75" customHeight="1">
      <c r="A24" s="27" t="s">
        <v>264</v>
      </c>
      <c r="B24" s="37">
        <v>1860</v>
      </c>
      <c r="C24" s="37">
        <v>1925</v>
      </c>
      <c r="D24" s="37">
        <v>2028</v>
      </c>
      <c r="E24" s="37">
        <v>2119</v>
      </c>
      <c r="F24" s="37">
        <v>2122</v>
      </c>
    </row>
    <row r="25" spans="1:6" ht="18.75" customHeight="1">
      <c r="A25" s="27" t="s">
        <v>265</v>
      </c>
      <c r="B25" s="37">
        <v>361</v>
      </c>
      <c r="C25" s="37">
        <v>389</v>
      </c>
      <c r="D25" s="37">
        <v>395</v>
      </c>
      <c r="E25" s="37">
        <v>400</v>
      </c>
      <c r="F25" s="37">
        <v>391</v>
      </c>
    </row>
    <row r="26" spans="1:6" ht="18.75" customHeight="1">
      <c r="A26" s="53" t="s">
        <v>266</v>
      </c>
      <c r="B26" s="368">
        <v>30</v>
      </c>
      <c r="C26" s="368">
        <v>32</v>
      </c>
      <c r="D26" s="368">
        <v>36</v>
      </c>
      <c r="E26" s="368">
        <v>37</v>
      </c>
      <c r="F26" s="368">
        <v>38</v>
      </c>
    </row>
    <row r="27" spans="4:6" ht="12.75">
      <c r="D27" s="49"/>
      <c r="E27" s="49"/>
      <c r="F27" s="49"/>
    </row>
    <row r="28" spans="5:6" ht="12.75">
      <c r="E28" s="49"/>
      <c r="F28" s="49"/>
    </row>
    <row r="29" ht="12.75">
      <c r="F29" s="49"/>
    </row>
    <row r="30" ht="12.75">
      <c r="F30" s="49"/>
    </row>
    <row r="31" ht="12.75">
      <c r="F31" s="49"/>
    </row>
  </sheetData>
  <sheetProtection/>
  <mergeCells count="1">
    <mergeCell ref="A2:F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&amp;P+14&amp;]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8:A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9.3984375" style="8" customWidth="1"/>
    <col min="2" max="16384" width="8.8984375" style="8" customWidth="1"/>
  </cols>
  <sheetData>
    <row r="18" ht="30.75">
      <c r="A18" s="341" t="s">
        <v>1012</v>
      </c>
    </row>
  </sheetData>
  <sheetProtection/>
  <printOptions horizontalCentered="1"/>
  <pageMargins left="0.5905511811023623" right="0.59055118110236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2015&amp;R&amp;"Arial,thường"&amp;9Trang &amp;P+15&amp;]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27"/>
  <sheetViews>
    <sheetView zoomScalePageLayoutView="0" workbookViewId="0" topLeftCell="A1">
      <selection activeCell="K14" sqref="K14"/>
    </sheetView>
  </sheetViews>
  <sheetFormatPr defaultColWidth="8.796875" defaultRowHeight="15"/>
  <cols>
    <col min="1" max="1" width="11.19921875" style="10" customWidth="1"/>
    <col min="2" max="2" width="6.796875" style="10" customWidth="1"/>
    <col min="3" max="3" width="7" style="10" customWidth="1"/>
    <col min="4" max="7" width="6.296875" style="10" customWidth="1"/>
    <col min="8" max="16384" width="8.8984375" style="10" customWidth="1"/>
  </cols>
  <sheetData>
    <row r="1" spans="1:4" ht="15">
      <c r="A1" s="8" t="s">
        <v>305</v>
      </c>
      <c r="B1" s="9"/>
      <c r="C1" s="9"/>
      <c r="D1" s="9"/>
    </row>
    <row r="2" spans="1:7" ht="26.25" customHeight="1">
      <c r="A2" s="674" t="s">
        <v>268</v>
      </c>
      <c r="B2" s="674"/>
      <c r="C2" s="674"/>
      <c r="D2" s="674"/>
      <c r="E2" s="674"/>
      <c r="F2" s="674"/>
      <c r="G2" s="674"/>
    </row>
    <row r="3" spans="1:7" ht="18" customHeight="1">
      <c r="A3" s="683" t="s">
        <v>1041</v>
      </c>
      <c r="B3" s="683"/>
      <c r="C3" s="683"/>
      <c r="D3" s="683"/>
      <c r="E3" s="683"/>
      <c r="F3" s="683"/>
      <c r="G3" s="683"/>
    </row>
    <row r="4" spans="1:7" ht="18" customHeight="1">
      <c r="A4" s="85"/>
      <c r="B4" s="85"/>
      <c r="C4" s="85"/>
      <c r="D4" s="85"/>
      <c r="E4" s="85"/>
      <c r="F4" s="85"/>
      <c r="G4" s="85"/>
    </row>
    <row r="5" ht="16.5" customHeight="1">
      <c r="G5" s="48" t="s">
        <v>269</v>
      </c>
    </row>
    <row r="6" spans="1:7" s="8" customFormat="1" ht="18.75" customHeight="1">
      <c r="A6" s="681" t="s">
        <v>271</v>
      </c>
      <c r="B6" s="679" t="s">
        <v>177</v>
      </c>
      <c r="C6" s="676" t="s">
        <v>270</v>
      </c>
      <c r="D6" s="677"/>
      <c r="E6" s="677"/>
      <c r="F6" s="677"/>
      <c r="G6" s="678"/>
    </row>
    <row r="7" spans="1:7" s="8" customFormat="1" ht="45" customHeight="1">
      <c r="A7" s="682"/>
      <c r="B7" s="680"/>
      <c r="C7" s="488" t="s">
        <v>272</v>
      </c>
      <c r="D7" s="488" t="s">
        <v>273</v>
      </c>
      <c r="E7" s="488" t="s">
        <v>274</v>
      </c>
      <c r="F7" s="488" t="s">
        <v>275</v>
      </c>
      <c r="G7" s="489" t="s">
        <v>276</v>
      </c>
    </row>
    <row r="8" spans="1:7" s="8" customFormat="1" ht="7.5" customHeight="1">
      <c r="A8" s="87"/>
      <c r="B8" s="490"/>
      <c r="C8" s="491"/>
      <c r="D8" s="491"/>
      <c r="E8" s="491"/>
      <c r="F8" s="491"/>
      <c r="G8" s="491"/>
    </row>
    <row r="9" spans="1:8" s="15" customFormat="1" ht="18" customHeight="1">
      <c r="A9" s="93" t="s">
        <v>226</v>
      </c>
      <c r="B9" s="94">
        <f>SUM(B10:B24)</f>
        <v>60023.8</v>
      </c>
      <c r="C9" s="94">
        <f>SUM(C10:C24)</f>
        <v>47435.45999999999</v>
      </c>
      <c r="D9" s="94">
        <f>SUM(D10:D24)</f>
        <v>6049.54</v>
      </c>
      <c r="E9" s="94">
        <f>SUM(E10:E24)</f>
        <v>4087.87</v>
      </c>
      <c r="F9" s="94">
        <f>SUM(F10:F24)</f>
        <v>1370.13</v>
      </c>
      <c r="G9" s="94">
        <f>SUM(G10:G25)</f>
        <v>716.93</v>
      </c>
      <c r="H9" s="88"/>
    </row>
    <row r="10" spans="1:7" s="15" customFormat="1" ht="18" customHeight="1">
      <c r="A10" s="18" t="s">
        <v>228</v>
      </c>
      <c r="B10" s="492">
        <v>816.53</v>
      </c>
      <c r="C10" s="91">
        <v>592.11</v>
      </c>
      <c r="D10" s="493">
        <v>0</v>
      </c>
      <c r="E10" s="91">
        <v>124.63</v>
      </c>
      <c r="F10" s="91">
        <v>89.03</v>
      </c>
      <c r="G10" s="493">
        <v>0</v>
      </c>
    </row>
    <row r="11" spans="1:7" s="15" customFormat="1" ht="18" customHeight="1">
      <c r="A11" s="27" t="s">
        <v>229</v>
      </c>
      <c r="B11" s="492">
        <v>1945.99</v>
      </c>
      <c r="C11" s="91">
        <v>996.35</v>
      </c>
      <c r="D11" s="91">
        <v>564.21</v>
      </c>
      <c r="E11" s="91">
        <v>104.75</v>
      </c>
      <c r="F11" s="91">
        <v>242.25</v>
      </c>
      <c r="G11" s="493">
        <v>0</v>
      </c>
    </row>
    <row r="12" spans="1:7" s="15" customFormat="1" ht="18" customHeight="1">
      <c r="A12" s="18" t="s">
        <v>230</v>
      </c>
      <c r="B12" s="492">
        <v>2459.37</v>
      </c>
      <c r="C12" s="91">
        <v>2205.48</v>
      </c>
      <c r="D12" s="493">
        <v>0</v>
      </c>
      <c r="E12" s="91">
        <v>191.52</v>
      </c>
      <c r="F12" s="91">
        <v>47.57</v>
      </c>
      <c r="G12" s="493">
        <v>0</v>
      </c>
    </row>
    <row r="13" spans="1:7" s="15" customFormat="1" ht="18" customHeight="1">
      <c r="A13" s="18" t="s">
        <v>231</v>
      </c>
      <c r="B13" s="492">
        <v>2669.1</v>
      </c>
      <c r="C13" s="91">
        <v>1852.46</v>
      </c>
      <c r="D13" s="91">
        <v>600.78</v>
      </c>
      <c r="E13" s="91">
        <v>70.69</v>
      </c>
      <c r="F13" s="91">
        <v>58.47</v>
      </c>
      <c r="G13" s="91">
        <v>75.35</v>
      </c>
    </row>
    <row r="14" spans="1:7" s="15" customFormat="1" ht="18" customHeight="1">
      <c r="A14" s="27" t="s">
        <v>232</v>
      </c>
      <c r="B14" s="492">
        <v>3806.19</v>
      </c>
      <c r="C14" s="91">
        <v>3464.59</v>
      </c>
      <c r="D14" s="256">
        <v>0</v>
      </c>
      <c r="E14" s="91">
        <v>272.18</v>
      </c>
      <c r="F14" s="91">
        <v>54.42</v>
      </c>
      <c r="G14" s="493">
        <v>0</v>
      </c>
    </row>
    <row r="15" spans="1:7" s="15" customFormat="1" ht="18" customHeight="1">
      <c r="A15" s="92" t="s">
        <v>233</v>
      </c>
      <c r="B15" s="492">
        <v>5404.1</v>
      </c>
      <c r="C15" s="91">
        <v>4998.38</v>
      </c>
      <c r="D15" s="20">
        <v>43.48</v>
      </c>
      <c r="E15" s="91">
        <v>324.19</v>
      </c>
      <c r="F15" s="91">
        <v>38.05</v>
      </c>
      <c r="G15" s="493">
        <v>0</v>
      </c>
    </row>
    <row r="16" spans="1:7" s="15" customFormat="1" ht="18" customHeight="1">
      <c r="A16" s="92" t="s">
        <v>234</v>
      </c>
      <c r="B16" s="492">
        <v>3256.94</v>
      </c>
      <c r="C16" s="91">
        <v>2157.38</v>
      </c>
      <c r="D16" s="91">
        <v>655.62</v>
      </c>
      <c r="E16" s="91">
        <v>281.01</v>
      </c>
      <c r="F16" s="91">
        <v>110.61</v>
      </c>
      <c r="G16" s="91">
        <v>14.97</v>
      </c>
    </row>
    <row r="17" spans="1:7" s="15" customFormat="1" ht="18" customHeight="1">
      <c r="A17" s="92" t="s">
        <v>235</v>
      </c>
      <c r="B17" s="492">
        <v>4115</v>
      </c>
      <c r="C17" s="91">
        <v>2725.39</v>
      </c>
      <c r="D17" s="91">
        <v>971.23</v>
      </c>
      <c r="E17" s="91">
        <v>237.64</v>
      </c>
      <c r="F17" s="91">
        <v>116.27</v>
      </c>
      <c r="G17" s="493">
        <v>0</v>
      </c>
    </row>
    <row r="18" spans="1:7" s="15" customFormat="1" ht="18" customHeight="1">
      <c r="A18" s="92" t="s">
        <v>236</v>
      </c>
      <c r="B18" s="492">
        <v>8851.77</v>
      </c>
      <c r="C18" s="91">
        <v>8048.39</v>
      </c>
      <c r="D18" s="91">
        <v>55.14</v>
      </c>
      <c r="E18" s="91">
        <v>633.57</v>
      </c>
      <c r="F18" s="91">
        <v>100.23</v>
      </c>
      <c r="G18" s="493">
        <v>0</v>
      </c>
    </row>
    <row r="19" spans="1:7" s="15" customFormat="1" ht="18" customHeight="1">
      <c r="A19" s="92" t="s">
        <v>237</v>
      </c>
      <c r="B19" s="492">
        <v>5040.82</v>
      </c>
      <c r="C19" s="91">
        <v>3772.18</v>
      </c>
      <c r="D19" s="91">
        <v>758.71</v>
      </c>
      <c r="E19" s="91">
        <v>423.87</v>
      </c>
      <c r="F19" s="91">
        <v>60.2</v>
      </c>
      <c r="G19" s="493">
        <v>0</v>
      </c>
    </row>
    <row r="20" spans="1:7" s="15" customFormat="1" ht="18" customHeight="1">
      <c r="A20" s="92" t="s">
        <v>238</v>
      </c>
      <c r="B20" s="492">
        <v>3253.26</v>
      </c>
      <c r="C20" s="91">
        <v>2281.17</v>
      </c>
      <c r="D20" s="91">
        <v>373.48</v>
      </c>
      <c r="E20" s="91">
        <v>160.58</v>
      </c>
      <c r="F20" s="91">
        <v>78.47</v>
      </c>
      <c r="G20" s="91">
        <v>287.8</v>
      </c>
    </row>
    <row r="21" spans="1:7" s="15" customFormat="1" ht="18" customHeight="1">
      <c r="A21" s="92" t="s">
        <v>239</v>
      </c>
      <c r="B21" s="492">
        <v>2762.96</v>
      </c>
      <c r="C21" s="91">
        <v>2228.36</v>
      </c>
      <c r="D21" s="91">
        <v>166.53</v>
      </c>
      <c r="E21" s="91">
        <v>140.29</v>
      </c>
      <c r="F21" s="91">
        <v>66.14</v>
      </c>
      <c r="G21" s="91">
        <v>156.04</v>
      </c>
    </row>
    <row r="22" spans="1:7" s="15" customFormat="1" ht="18" customHeight="1">
      <c r="A22" s="92" t="s">
        <v>240</v>
      </c>
      <c r="B22" s="492">
        <v>4232.55</v>
      </c>
      <c r="C22" s="91">
        <v>3264.16</v>
      </c>
      <c r="D22" s="91">
        <v>310.61</v>
      </c>
      <c r="E22" s="91">
        <v>356.91</v>
      </c>
      <c r="F22" s="91">
        <v>108.53</v>
      </c>
      <c r="G22" s="91">
        <v>182.77</v>
      </c>
    </row>
    <row r="23" spans="1:7" s="15" customFormat="1" ht="18" customHeight="1">
      <c r="A23" s="92" t="s">
        <v>241</v>
      </c>
      <c r="B23" s="492">
        <v>8335.64</v>
      </c>
      <c r="C23" s="91">
        <v>6572.11</v>
      </c>
      <c r="D23" s="91">
        <v>1074.57</v>
      </c>
      <c r="E23" s="91">
        <v>587.66</v>
      </c>
      <c r="F23" s="91">
        <v>94.02</v>
      </c>
      <c r="G23" s="493">
        <v>0</v>
      </c>
    </row>
    <row r="24" spans="1:7" s="15" customFormat="1" ht="18" customHeight="1">
      <c r="A24" s="92" t="s">
        <v>242</v>
      </c>
      <c r="B24" s="492">
        <v>3073.58</v>
      </c>
      <c r="C24" s="91">
        <v>2276.95</v>
      </c>
      <c r="D24" s="91">
        <v>475.18</v>
      </c>
      <c r="E24" s="91">
        <v>178.38</v>
      </c>
      <c r="F24" s="91">
        <v>105.87</v>
      </c>
      <c r="G24" s="493">
        <v>0</v>
      </c>
    </row>
    <row r="25" spans="1:8" s="8" customFormat="1" ht="9.75" customHeight="1">
      <c r="A25" s="89"/>
      <c r="B25" s="494"/>
      <c r="C25" s="90"/>
      <c r="D25" s="494"/>
      <c r="E25" s="494"/>
      <c r="F25" s="494"/>
      <c r="G25" s="495"/>
      <c r="H25" s="33"/>
    </row>
    <row r="26" spans="1:7" s="8" customFormat="1" ht="15" customHeight="1">
      <c r="A26" s="15"/>
      <c r="B26" s="15"/>
      <c r="C26" s="15"/>
      <c r="D26" s="15"/>
      <c r="E26" s="15"/>
      <c r="F26" s="15"/>
      <c r="G26" s="15"/>
    </row>
    <row r="27" spans="1:7" s="8" customFormat="1" ht="12.75" customHeight="1">
      <c r="A27" s="15"/>
      <c r="B27" s="15"/>
      <c r="C27" s="15"/>
      <c r="D27" s="15"/>
      <c r="E27" s="15"/>
      <c r="F27" s="15"/>
      <c r="G27" s="15"/>
    </row>
  </sheetData>
  <sheetProtection/>
  <mergeCells count="5">
    <mergeCell ref="A2:G2"/>
    <mergeCell ref="C6:G6"/>
    <mergeCell ref="B6:B7"/>
    <mergeCell ref="A6:A7"/>
    <mergeCell ref="A3:G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&amp;P+16&amp;]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37"/>
  <sheetViews>
    <sheetView zoomScalePageLayoutView="0" workbookViewId="0" topLeftCell="A1">
      <selection activeCell="H28" sqref="H28"/>
    </sheetView>
  </sheetViews>
  <sheetFormatPr defaultColWidth="8.796875" defaultRowHeight="15"/>
  <cols>
    <col min="1" max="1" width="18.796875" style="10" customWidth="1"/>
    <col min="2" max="6" width="6.296875" style="10" customWidth="1"/>
    <col min="7" max="16384" width="8.8984375" style="10" customWidth="1"/>
  </cols>
  <sheetData>
    <row r="1" ht="15">
      <c r="A1" s="8" t="s">
        <v>333</v>
      </c>
    </row>
    <row r="2" spans="1:6" ht="24" customHeight="1">
      <c r="A2" s="684" t="s">
        <v>332</v>
      </c>
      <c r="B2" s="684"/>
      <c r="C2" s="684"/>
      <c r="D2" s="684"/>
      <c r="E2" s="684"/>
      <c r="F2" s="684"/>
    </row>
    <row r="3" spans="1:6" ht="9.75" customHeight="1">
      <c r="A3" s="28"/>
      <c r="B3" s="28"/>
      <c r="C3" s="28"/>
      <c r="D3" s="28"/>
      <c r="E3" s="28"/>
      <c r="F3" s="28"/>
    </row>
    <row r="4" spans="2:6" ht="24.75" customHeight="1">
      <c r="B4" s="48"/>
      <c r="F4" s="496" t="s">
        <v>331</v>
      </c>
    </row>
    <row r="5" spans="1:6" s="35" customFormat="1" ht="18" customHeight="1">
      <c r="A5" s="75"/>
      <c r="B5" s="226" t="s">
        <v>1021</v>
      </c>
      <c r="C5" s="226" t="s">
        <v>1042</v>
      </c>
      <c r="D5" s="226" t="s">
        <v>1067</v>
      </c>
      <c r="E5" s="226" t="s">
        <v>1091</v>
      </c>
      <c r="F5" s="226" t="s">
        <v>1144</v>
      </c>
    </row>
    <row r="6" spans="1:6" s="8" customFormat="1" ht="16.5" customHeight="1">
      <c r="A6" s="93" t="s">
        <v>306</v>
      </c>
      <c r="B6" s="497">
        <v>95365.3</v>
      </c>
      <c r="C6" s="497">
        <v>100750.3</v>
      </c>
      <c r="D6" s="497">
        <v>106587.09999999999</v>
      </c>
      <c r="E6" s="497">
        <v>101088.2</v>
      </c>
      <c r="F6" s="497">
        <f>F8+F17+F21+F25</f>
        <v>113136.03</v>
      </c>
    </row>
    <row r="7" spans="1:8" s="8" customFormat="1" ht="15" customHeight="1">
      <c r="A7" s="131" t="s">
        <v>307</v>
      </c>
      <c r="B7" s="498">
        <v>95365.3</v>
      </c>
      <c r="C7" s="498">
        <v>100750.3</v>
      </c>
      <c r="D7" s="498">
        <v>106587.1</v>
      </c>
      <c r="E7" s="498">
        <v>101088.2</v>
      </c>
      <c r="F7" s="498">
        <f>F8+F17+F21+F26+F29</f>
        <v>113136.02999999998</v>
      </c>
      <c r="G7" s="129"/>
      <c r="H7" s="8" t="s">
        <v>179</v>
      </c>
    </row>
    <row r="8" spans="1:7" s="8" customFormat="1" ht="17.25" customHeight="1">
      <c r="A8" s="131" t="s">
        <v>308</v>
      </c>
      <c r="B8" s="498">
        <v>91985</v>
      </c>
      <c r="C8" s="498">
        <v>98343.3</v>
      </c>
      <c r="D8" s="498">
        <v>104317.6</v>
      </c>
      <c r="E8" s="498">
        <v>98165.48</v>
      </c>
      <c r="F8" s="498">
        <f>F9+F10+F11+F13</f>
        <v>110583.65</v>
      </c>
      <c r="G8" s="129"/>
    </row>
    <row r="9" spans="1:9" s="8" customFormat="1" ht="14.25" customHeight="1">
      <c r="A9" s="27" t="s">
        <v>309</v>
      </c>
      <c r="B9" s="499">
        <v>40015</v>
      </c>
      <c r="C9" s="499">
        <v>40384</v>
      </c>
      <c r="D9" s="499">
        <v>40836</v>
      </c>
      <c r="E9" s="499">
        <v>41014.5</v>
      </c>
      <c r="F9" s="499">
        <f>'[2]b16-lúa ĐX'!B8</f>
        <v>40822.2</v>
      </c>
      <c r="I9" s="8" t="s">
        <v>179</v>
      </c>
    </row>
    <row r="10" spans="1:6" s="8" customFormat="1" ht="14.25" customHeight="1">
      <c r="A10" s="27" t="s">
        <v>310</v>
      </c>
      <c r="B10" s="498">
        <v>41395</v>
      </c>
      <c r="C10" s="498">
        <v>41707</v>
      </c>
      <c r="D10" s="498">
        <v>41477</v>
      </c>
      <c r="E10" s="498">
        <v>41675.9</v>
      </c>
      <c r="F10" s="498">
        <f>'[2]b17-lúa HT'!B8</f>
        <v>42486.55</v>
      </c>
    </row>
    <row r="11" spans="1:6" s="8" customFormat="1" ht="14.25" customHeight="1">
      <c r="A11" s="27" t="s">
        <v>311</v>
      </c>
      <c r="B11" s="498">
        <v>1103</v>
      </c>
      <c r="C11" s="498">
        <v>803</v>
      </c>
      <c r="D11" s="498">
        <v>711</v>
      </c>
      <c r="E11" s="498">
        <v>273</v>
      </c>
      <c r="F11" s="498">
        <f>'[2]B15-lúavụmùa'!B9</f>
        <v>285.4</v>
      </c>
    </row>
    <row r="12" spans="1:6" s="8" customFormat="1" ht="14.25" customHeight="1">
      <c r="A12" s="27" t="s">
        <v>312</v>
      </c>
      <c r="B12" s="498">
        <v>1032</v>
      </c>
      <c r="C12" s="498">
        <v>723</v>
      </c>
      <c r="D12" s="498">
        <v>233</v>
      </c>
      <c r="E12" s="498">
        <v>233</v>
      </c>
      <c r="F12" s="498">
        <v>200.7</v>
      </c>
    </row>
    <row r="13" spans="1:6" s="8" customFormat="1" ht="14.25" customHeight="1">
      <c r="A13" s="27" t="s">
        <v>313</v>
      </c>
      <c r="B13" s="500">
        <v>9472</v>
      </c>
      <c r="C13" s="500">
        <v>15449.3</v>
      </c>
      <c r="D13" s="500">
        <v>21293.6</v>
      </c>
      <c r="E13" s="500">
        <v>15202.080000000002</v>
      </c>
      <c r="F13" s="500">
        <f>'[2]b18-lúa vụ 3'!B8</f>
        <v>26989.5</v>
      </c>
    </row>
    <row r="14" spans="1:6" s="8" customFormat="1" ht="14.25" customHeight="1">
      <c r="A14" s="131" t="s">
        <v>314</v>
      </c>
      <c r="B14" s="498"/>
      <c r="C14" s="498"/>
      <c r="D14" s="498"/>
      <c r="E14" s="498"/>
      <c r="F14" s="498"/>
    </row>
    <row r="15" spans="1:6" s="8" customFormat="1" ht="14.25" customHeight="1">
      <c r="A15" s="27" t="s">
        <v>315</v>
      </c>
      <c r="B15" s="498">
        <v>91685</v>
      </c>
      <c r="C15" s="498">
        <v>98343.3</v>
      </c>
      <c r="D15" s="498">
        <v>104317.6</v>
      </c>
      <c r="E15" s="498">
        <v>98165.48</v>
      </c>
      <c r="F15" s="498">
        <f>F8</f>
        <v>110583.65</v>
      </c>
    </row>
    <row r="16" spans="1:6" s="8" customFormat="1" ht="4.5" customHeight="1">
      <c r="A16" s="27"/>
      <c r="B16" s="498"/>
      <c r="C16" s="498"/>
      <c r="D16" s="498"/>
      <c r="E16" s="498"/>
      <c r="F16" s="498"/>
    </row>
    <row r="17" spans="1:6" s="8" customFormat="1" ht="25.5">
      <c r="A17" s="105" t="s">
        <v>330</v>
      </c>
      <c r="B17" s="498">
        <v>370.1</v>
      </c>
      <c r="C17" s="498">
        <v>225</v>
      </c>
      <c r="D17" s="498">
        <v>414.90000000000003</v>
      </c>
      <c r="E17" s="498">
        <v>888.8</v>
      </c>
      <c r="F17" s="498">
        <v>414.63</v>
      </c>
    </row>
    <row r="18" spans="1:7" s="8" customFormat="1" ht="14.25" customHeight="1">
      <c r="A18" s="27" t="s">
        <v>316</v>
      </c>
      <c r="B18" s="498">
        <v>49.3</v>
      </c>
      <c r="C18" s="498">
        <v>25</v>
      </c>
      <c r="D18" s="498">
        <v>75.8</v>
      </c>
      <c r="E18" s="498">
        <v>166</v>
      </c>
      <c r="F18" s="498">
        <v>124.53</v>
      </c>
      <c r="G18" s="129"/>
    </row>
    <row r="19" spans="1:7" s="8" customFormat="1" ht="14.25" customHeight="1">
      <c r="A19" s="27" t="s">
        <v>38</v>
      </c>
      <c r="B19" s="498">
        <v>127.3</v>
      </c>
      <c r="C19" s="498">
        <v>137</v>
      </c>
      <c r="D19" s="498">
        <v>178.8</v>
      </c>
      <c r="E19" s="498">
        <v>360.7</v>
      </c>
      <c r="F19" s="498">
        <v>73.4</v>
      </c>
      <c r="G19" s="129"/>
    </row>
    <row r="20" spans="1:7" s="8" customFormat="1" ht="14.25" customHeight="1">
      <c r="A20" s="27" t="s">
        <v>317</v>
      </c>
      <c r="B20" s="498">
        <v>193.5</v>
      </c>
      <c r="C20" s="498">
        <v>63</v>
      </c>
      <c r="D20" s="498">
        <v>160.3</v>
      </c>
      <c r="E20" s="498">
        <v>263.8</v>
      </c>
      <c r="F20" s="498">
        <v>189.2</v>
      </c>
      <c r="G20" s="129"/>
    </row>
    <row r="21" spans="1:7" s="8" customFormat="1" ht="14.25" customHeight="1">
      <c r="A21" s="27" t="s">
        <v>318</v>
      </c>
      <c r="B21" s="498">
        <v>2046.4</v>
      </c>
      <c r="C21" s="498">
        <v>1596</v>
      </c>
      <c r="D21" s="498">
        <v>1571.2</v>
      </c>
      <c r="E21" s="498">
        <v>1755.62</v>
      </c>
      <c r="F21" s="498">
        <f>F22+F23+F24</f>
        <v>1700.18</v>
      </c>
      <c r="G21" s="129"/>
    </row>
    <row r="22" spans="1:7" s="8" customFormat="1" ht="14.25" customHeight="1">
      <c r="A22" s="27" t="s">
        <v>319</v>
      </c>
      <c r="B22" s="498">
        <v>630.7</v>
      </c>
      <c r="C22" s="498">
        <v>509</v>
      </c>
      <c r="D22" s="498">
        <v>306.5</v>
      </c>
      <c r="E22" s="498">
        <v>363</v>
      </c>
      <c r="F22" s="498">
        <v>319.9</v>
      </c>
      <c r="G22" s="129"/>
    </row>
    <row r="23" spans="1:7" s="8" customFormat="1" ht="14.25" customHeight="1">
      <c r="A23" s="27" t="s">
        <v>320</v>
      </c>
      <c r="B23" s="498">
        <v>631.5</v>
      </c>
      <c r="C23" s="498">
        <v>345</v>
      </c>
      <c r="D23" s="498">
        <v>525.5</v>
      </c>
      <c r="E23" s="498">
        <v>591.75</v>
      </c>
      <c r="F23" s="498">
        <v>731</v>
      </c>
      <c r="G23" s="129"/>
    </row>
    <row r="24" spans="1:7" s="8" customFormat="1" ht="14.25" customHeight="1">
      <c r="A24" s="27" t="s">
        <v>321</v>
      </c>
      <c r="B24" s="498">
        <v>784.2</v>
      </c>
      <c r="C24" s="498">
        <v>742</v>
      </c>
      <c r="D24" s="498">
        <v>739.2</v>
      </c>
      <c r="E24" s="498">
        <v>800.87</v>
      </c>
      <c r="F24" s="498">
        <v>649.28</v>
      </c>
      <c r="G24" s="129"/>
    </row>
    <row r="25" spans="1:7" s="8" customFormat="1" ht="14.25" customHeight="1">
      <c r="A25" s="27" t="s">
        <v>322</v>
      </c>
      <c r="B25" s="498">
        <v>963.8</v>
      </c>
      <c r="C25" s="498">
        <v>586</v>
      </c>
      <c r="D25" s="498">
        <v>283.4</v>
      </c>
      <c r="E25" s="498">
        <v>278.3</v>
      </c>
      <c r="F25" s="498">
        <f>F26+F29</f>
        <v>437.57</v>
      </c>
      <c r="G25" s="129"/>
    </row>
    <row r="26" spans="1:7" s="8" customFormat="1" ht="14.25" customHeight="1">
      <c r="A26" s="27" t="s">
        <v>323</v>
      </c>
      <c r="B26" s="498">
        <v>190.8</v>
      </c>
      <c r="C26" s="498">
        <v>326</v>
      </c>
      <c r="D26" s="498">
        <v>206.8</v>
      </c>
      <c r="E26" s="498">
        <v>155</v>
      </c>
      <c r="F26" s="498">
        <v>68.67</v>
      </c>
      <c r="G26" s="129"/>
    </row>
    <row r="27" spans="1:7" s="8" customFormat="1" ht="14.25" customHeight="1">
      <c r="A27" s="27" t="s">
        <v>324</v>
      </c>
      <c r="B27" s="501">
        <v>0</v>
      </c>
      <c r="C27" s="501">
        <v>0</v>
      </c>
      <c r="D27" s="501">
        <v>0</v>
      </c>
      <c r="E27" s="501">
        <v>0</v>
      </c>
      <c r="F27" s="501">
        <v>0</v>
      </c>
      <c r="G27" s="129"/>
    </row>
    <row r="28" spans="1:7" s="8" customFormat="1" ht="14.25" customHeight="1">
      <c r="A28" s="27" t="s">
        <v>325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29"/>
    </row>
    <row r="29" spans="1:7" s="8" customFormat="1" ht="14.25" customHeight="1">
      <c r="A29" s="27" t="s">
        <v>326</v>
      </c>
      <c r="B29" s="498">
        <v>773</v>
      </c>
      <c r="C29" s="498">
        <v>260</v>
      </c>
      <c r="D29" s="498">
        <v>76.6</v>
      </c>
      <c r="E29" s="498">
        <v>123.3</v>
      </c>
      <c r="F29" s="498">
        <v>368.9</v>
      </c>
      <c r="G29" s="129"/>
    </row>
    <row r="30" spans="1:7" s="8" customFormat="1" ht="14.25" customHeight="1">
      <c r="A30" s="27" t="s">
        <v>327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29"/>
    </row>
    <row r="31" spans="1:7" s="8" customFormat="1" ht="14.25" customHeight="1">
      <c r="A31" s="27" t="s">
        <v>328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29"/>
    </row>
    <row r="32" spans="1:7" s="8" customFormat="1" ht="16.5" customHeight="1">
      <c r="A32" s="131" t="s">
        <v>329</v>
      </c>
      <c r="B32" s="501"/>
      <c r="C32" s="501"/>
      <c r="D32" s="501"/>
      <c r="E32" s="501"/>
      <c r="F32" s="501"/>
      <c r="G32" s="129"/>
    </row>
    <row r="33" spans="1:7" s="8" customFormat="1" ht="4.5" customHeight="1">
      <c r="A33" s="502"/>
      <c r="B33" s="503"/>
      <c r="C33" s="503"/>
      <c r="D33" s="503"/>
      <c r="E33" s="503"/>
      <c r="F33" s="503"/>
      <c r="G33" s="129"/>
    </row>
    <row r="34" spans="1:7" s="8" customFormat="1" ht="15" customHeight="1">
      <c r="A34" s="8" t="s">
        <v>1076</v>
      </c>
      <c r="B34" s="137"/>
      <c r="C34" s="137"/>
      <c r="D34" s="137"/>
      <c r="G34" s="129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&amp;P+17&amp;]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G29"/>
  <sheetViews>
    <sheetView zoomScalePageLayoutView="0" workbookViewId="0" topLeftCell="A1">
      <selection activeCell="G19" sqref="G19"/>
    </sheetView>
  </sheetViews>
  <sheetFormatPr defaultColWidth="8.796875" defaultRowHeight="15"/>
  <cols>
    <col min="1" max="1" width="17.796875" style="10" customWidth="1"/>
    <col min="2" max="6" width="6.296875" style="10" customWidth="1"/>
    <col min="7" max="16384" width="8.8984375" style="10" customWidth="1"/>
  </cols>
  <sheetData>
    <row r="1" ht="15">
      <c r="A1" s="8" t="s">
        <v>337</v>
      </c>
    </row>
    <row r="2" spans="1:6" ht="26.25" customHeight="1">
      <c r="A2" s="684" t="s">
        <v>335</v>
      </c>
      <c r="B2" s="684"/>
      <c r="C2" s="684"/>
      <c r="D2" s="684"/>
      <c r="E2" s="684"/>
      <c r="F2" s="684"/>
    </row>
    <row r="3" spans="1:6" ht="9.75" customHeight="1">
      <c r="A3" s="28"/>
      <c r="B3" s="28"/>
      <c r="C3" s="28"/>
      <c r="D3" s="28"/>
      <c r="E3" s="28"/>
      <c r="F3" s="28"/>
    </row>
    <row r="4" spans="2:6" ht="24.75" customHeight="1">
      <c r="B4" s="48"/>
      <c r="E4" s="685" t="s">
        <v>336</v>
      </c>
      <c r="F4" s="685"/>
    </row>
    <row r="5" spans="1:6" s="35" customFormat="1" ht="19.5" customHeight="1">
      <c r="A5" s="75"/>
      <c r="B5" s="226" t="s">
        <v>1021</v>
      </c>
      <c r="C5" s="226" t="s">
        <v>1042</v>
      </c>
      <c r="D5" s="226" t="s">
        <v>1067</v>
      </c>
      <c r="E5" s="226" t="s">
        <v>1091</v>
      </c>
      <c r="F5" s="226" t="s">
        <v>1144</v>
      </c>
    </row>
    <row r="6" spans="1:6" s="8" customFormat="1" ht="15.75" customHeight="1">
      <c r="A6" s="77" t="s">
        <v>334</v>
      </c>
      <c r="B6" s="134"/>
      <c r="C6" s="134"/>
      <c r="D6" s="134"/>
      <c r="E6" s="134"/>
      <c r="F6" s="134"/>
    </row>
    <row r="7" spans="1:6" s="8" customFormat="1" ht="15.75" customHeight="1">
      <c r="A7" s="78" t="s">
        <v>338</v>
      </c>
      <c r="B7" s="504">
        <v>57.03</v>
      </c>
      <c r="C7" s="504">
        <v>56.75</v>
      </c>
      <c r="D7" s="504">
        <v>56.29</v>
      </c>
      <c r="E7" s="504">
        <v>58.52598365535421</v>
      </c>
      <c r="F7" s="504">
        <f>'[2]b14DTNSSLcâylúa'!C8</f>
        <v>56.910137249041796</v>
      </c>
    </row>
    <row r="8" spans="1:6" s="8" customFormat="1" ht="15.75" customHeight="1">
      <c r="A8" s="78" t="s">
        <v>309</v>
      </c>
      <c r="B8" s="505">
        <v>69.2</v>
      </c>
      <c r="C8" s="505">
        <v>69.38</v>
      </c>
      <c r="D8" s="505">
        <v>68.31</v>
      </c>
      <c r="E8" s="504">
        <v>72.22769264528401</v>
      </c>
      <c r="F8" s="504">
        <f>'[2]b16-lúa ĐX'!C8</f>
        <v>70.94711117970125</v>
      </c>
    </row>
    <row r="9" spans="1:6" s="8" customFormat="1" ht="15.75" customHeight="1">
      <c r="A9" s="78" t="s">
        <v>310</v>
      </c>
      <c r="B9" s="504">
        <v>49.48</v>
      </c>
      <c r="C9" s="504">
        <v>48.34</v>
      </c>
      <c r="D9" s="504">
        <v>48.84</v>
      </c>
      <c r="E9" s="504">
        <v>48.74969078052303</v>
      </c>
      <c r="F9" s="504">
        <f>'[2]b17-lúa HT'!C8</f>
        <v>48.79589321797133</v>
      </c>
    </row>
    <row r="10" spans="1:6" s="8" customFormat="1" ht="15.75" customHeight="1">
      <c r="A10" s="78" t="s">
        <v>311</v>
      </c>
      <c r="B10" s="504">
        <v>29.65</v>
      </c>
      <c r="C10" s="504">
        <v>29.71</v>
      </c>
      <c r="D10" s="504">
        <v>30.7</v>
      </c>
      <c r="E10" s="504">
        <v>32.701061105012805</v>
      </c>
      <c r="F10" s="504">
        <f>'[2]B15-lúavụmùa'!C9</f>
        <v>30.05693763139454</v>
      </c>
    </row>
    <row r="11" spans="1:6" s="8" customFormat="1" ht="15.75" customHeight="1">
      <c r="A11" s="78" t="s">
        <v>312</v>
      </c>
      <c r="B11" s="504">
        <v>31.53</v>
      </c>
      <c r="C11" s="504">
        <v>31.53</v>
      </c>
      <c r="D11" s="504">
        <v>32.09</v>
      </c>
      <c r="E11" s="504">
        <v>34.59</v>
      </c>
      <c r="F11" s="504">
        <v>34.45</v>
      </c>
    </row>
    <row r="12" spans="1:6" s="8" customFormat="1" ht="15.75" customHeight="1">
      <c r="A12" s="78" t="s">
        <v>313</v>
      </c>
      <c r="B12" s="504">
        <v>41.81</v>
      </c>
      <c r="C12" s="504">
        <v>47.87</v>
      </c>
      <c r="D12" s="504">
        <v>48.61</v>
      </c>
      <c r="E12" s="504">
        <v>48.823854367297095</v>
      </c>
      <c r="F12" s="504">
        <f>'[2]b18-lúa vụ 3'!C8</f>
        <v>48.736217047370275</v>
      </c>
    </row>
    <row r="13" spans="1:6" s="8" customFormat="1" ht="6.75" customHeight="1">
      <c r="A13" s="78"/>
      <c r="B13" s="504"/>
      <c r="C13" s="504"/>
      <c r="D13" s="504"/>
      <c r="E13" s="504"/>
      <c r="F13" s="504"/>
    </row>
    <row r="14" spans="1:6" s="8" customFormat="1" ht="25.5">
      <c r="A14" s="82" t="s">
        <v>339</v>
      </c>
      <c r="B14" s="504"/>
      <c r="C14" s="504"/>
      <c r="D14" s="504"/>
      <c r="E14" s="504"/>
      <c r="F14" s="504"/>
    </row>
    <row r="15" spans="1:7" s="8" customFormat="1" ht="15.75" customHeight="1">
      <c r="A15" s="78" t="s">
        <v>316</v>
      </c>
      <c r="B15" s="504">
        <v>42</v>
      </c>
      <c r="C15" s="504">
        <v>46.4</v>
      </c>
      <c r="D15" s="504">
        <v>44.5</v>
      </c>
      <c r="E15" s="504">
        <v>46.75</v>
      </c>
      <c r="F15" s="504">
        <v>44.74</v>
      </c>
      <c r="G15" s="8" t="s">
        <v>179</v>
      </c>
    </row>
    <row r="16" spans="1:6" s="8" customFormat="1" ht="15.75" customHeight="1">
      <c r="A16" s="78" t="s">
        <v>38</v>
      </c>
      <c r="B16" s="504">
        <v>126.94</v>
      </c>
      <c r="C16" s="504">
        <v>136.64</v>
      </c>
      <c r="D16" s="504">
        <v>196</v>
      </c>
      <c r="E16" s="504">
        <v>205.5</v>
      </c>
      <c r="F16" s="504">
        <v>213.35</v>
      </c>
    </row>
    <row r="17" spans="1:6" s="8" customFormat="1" ht="15.75" customHeight="1">
      <c r="A17" s="78" t="s">
        <v>317</v>
      </c>
      <c r="B17" s="504">
        <v>129.87</v>
      </c>
      <c r="C17" s="504">
        <v>138.25</v>
      </c>
      <c r="D17" s="504">
        <v>210.21</v>
      </c>
      <c r="E17" s="504">
        <v>167.52</v>
      </c>
      <c r="F17" s="504">
        <v>168.45</v>
      </c>
    </row>
    <row r="18" spans="1:6" s="8" customFormat="1" ht="15.75" customHeight="1">
      <c r="A18" s="78" t="s">
        <v>340</v>
      </c>
      <c r="B18" s="504"/>
      <c r="C18" s="504"/>
      <c r="D18" s="504"/>
      <c r="E18" s="504"/>
      <c r="F18" s="504"/>
    </row>
    <row r="19" spans="1:6" s="8" customFormat="1" ht="15.75" customHeight="1">
      <c r="A19" s="78" t="s">
        <v>341</v>
      </c>
      <c r="B19" s="504">
        <v>5.9</v>
      </c>
      <c r="C19" s="504">
        <v>7.56</v>
      </c>
      <c r="D19" s="504">
        <v>6.37</v>
      </c>
      <c r="E19" s="504">
        <v>5.98</v>
      </c>
      <c r="F19" s="504">
        <v>6.17</v>
      </c>
    </row>
    <row r="20" spans="1:6" s="8" customFormat="1" ht="15.75" customHeight="1">
      <c r="A20" s="78" t="s">
        <v>343</v>
      </c>
      <c r="B20" s="504">
        <v>167.16</v>
      </c>
      <c r="C20" s="504">
        <v>201.71</v>
      </c>
      <c r="D20" s="504">
        <v>232.41</v>
      </c>
      <c r="E20" s="504">
        <v>261.84</v>
      </c>
      <c r="F20" s="504">
        <v>256.68</v>
      </c>
    </row>
    <row r="21" spans="1:6" s="8" customFormat="1" ht="15.75" customHeight="1">
      <c r="A21" s="78" t="s">
        <v>342</v>
      </c>
      <c r="B21" s="504">
        <v>137.78</v>
      </c>
      <c r="C21" s="504">
        <v>204.61</v>
      </c>
      <c r="D21" s="504">
        <v>205.5</v>
      </c>
      <c r="E21" s="504">
        <v>229.87</v>
      </c>
      <c r="F21" s="504">
        <v>160.09</v>
      </c>
    </row>
    <row r="22" spans="1:6" s="8" customFormat="1" ht="15.75" customHeight="1">
      <c r="A22" s="78" t="s">
        <v>344</v>
      </c>
      <c r="B22" s="504"/>
      <c r="C22" s="504"/>
      <c r="D22" s="504"/>
      <c r="E22" s="504"/>
      <c r="F22" s="504"/>
    </row>
    <row r="23" spans="1:6" s="8" customFormat="1" ht="15.75" customHeight="1">
      <c r="A23" s="78" t="s">
        <v>323</v>
      </c>
      <c r="B23" s="504">
        <v>28.84</v>
      </c>
      <c r="C23" s="504">
        <v>27.12</v>
      </c>
      <c r="D23" s="504">
        <v>29.5</v>
      </c>
      <c r="E23" s="504">
        <v>25.35</v>
      </c>
      <c r="F23" s="504">
        <v>25.76</v>
      </c>
    </row>
    <row r="24" spans="1:6" s="8" customFormat="1" ht="15.75" customHeight="1">
      <c r="A24" s="78" t="s">
        <v>324</v>
      </c>
      <c r="B24" s="506">
        <v>0</v>
      </c>
      <c r="C24" s="506">
        <v>0</v>
      </c>
      <c r="D24" s="506">
        <v>0</v>
      </c>
      <c r="E24" s="506">
        <v>0</v>
      </c>
      <c r="F24" s="506">
        <v>0</v>
      </c>
    </row>
    <row r="25" spans="1:6" s="8" customFormat="1" ht="15.75" customHeight="1">
      <c r="A25" s="78" t="s">
        <v>325</v>
      </c>
      <c r="B25" s="506">
        <v>0</v>
      </c>
      <c r="C25" s="506">
        <v>0</v>
      </c>
      <c r="D25" s="506">
        <v>0</v>
      </c>
      <c r="E25" s="506">
        <v>0</v>
      </c>
      <c r="F25" s="506">
        <v>0</v>
      </c>
    </row>
    <row r="26" spans="1:6" s="8" customFormat="1" ht="15.75" customHeight="1">
      <c r="A26" s="78" t="s">
        <v>326</v>
      </c>
      <c r="B26" s="504">
        <v>6.48</v>
      </c>
      <c r="C26" s="504">
        <v>6.27</v>
      </c>
      <c r="D26" s="504">
        <v>6</v>
      </c>
      <c r="E26" s="504">
        <v>5.67</v>
      </c>
      <c r="F26" s="504">
        <v>5.88</v>
      </c>
    </row>
    <row r="27" spans="1:6" s="8" customFormat="1" ht="15.75" customHeight="1">
      <c r="A27" s="78" t="s">
        <v>327</v>
      </c>
      <c r="B27" s="506">
        <v>0</v>
      </c>
      <c r="C27" s="506">
        <v>0</v>
      </c>
      <c r="D27" s="506">
        <v>0</v>
      </c>
      <c r="E27" s="506">
        <v>0</v>
      </c>
      <c r="F27" s="506">
        <v>0</v>
      </c>
    </row>
    <row r="28" spans="1:6" s="8" customFormat="1" ht="14.25" customHeight="1">
      <c r="A28" s="78" t="s">
        <v>328</v>
      </c>
      <c r="B28" s="506">
        <v>0</v>
      </c>
      <c r="C28" s="506">
        <v>0</v>
      </c>
      <c r="D28" s="506">
        <v>0</v>
      </c>
      <c r="E28" s="506">
        <v>0</v>
      </c>
      <c r="F28" s="506">
        <v>0</v>
      </c>
    </row>
    <row r="29" spans="1:6" s="8" customFormat="1" ht="6.75" customHeight="1">
      <c r="A29" s="62"/>
      <c r="B29" s="62"/>
      <c r="C29" s="62"/>
      <c r="D29" s="62"/>
      <c r="E29" s="62"/>
      <c r="F29" s="62"/>
    </row>
  </sheetData>
  <sheetProtection/>
  <mergeCells count="2">
    <mergeCell ref="A2:F2"/>
    <mergeCell ref="E4:F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
&amp;R&amp;"Arial,thường"&amp;9Trang &amp;P+18&amp;]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PageLayoutView="0" workbookViewId="0" topLeftCell="A1">
      <selection activeCell="J12" sqref="J12"/>
    </sheetView>
  </sheetViews>
  <sheetFormatPr defaultColWidth="8.796875" defaultRowHeight="15"/>
  <cols>
    <col min="1" max="1" width="14.3984375" style="8" customWidth="1"/>
    <col min="2" max="3" width="6.69921875" style="8" customWidth="1"/>
    <col min="4" max="6" width="6.8984375" style="8" customWidth="1"/>
    <col min="7" max="16384" width="8.8984375" style="8" customWidth="1"/>
  </cols>
  <sheetData>
    <row r="1" ht="17.25" customHeight="1">
      <c r="A1" s="8" t="s">
        <v>345</v>
      </c>
    </row>
    <row r="2" spans="1:6" ht="28.5" customHeight="1">
      <c r="A2" s="684" t="s">
        <v>346</v>
      </c>
      <c r="B2" s="684"/>
      <c r="C2" s="684"/>
      <c r="D2" s="684"/>
      <c r="E2" s="684"/>
      <c r="F2" s="684"/>
    </row>
    <row r="3" spans="1:6" ht="9.75" customHeight="1">
      <c r="A3" s="28"/>
      <c r="B3" s="28"/>
      <c r="C3" s="28"/>
      <c r="D3" s="28"/>
      <c r="E3" s="28"/>
      <c r="F3" s="28"/>
    </row>
    <row r="4" ht="21.75" customHeight="1">
      <c r="F4" s="496" t="s">
        <v>347</v>
      </c>
    </row>
    <row r="5" spans="1:6" ht="16.5" customHeight="1">
      <c r="A5" s="75"/>
      <c r="B5" s="226" t="s">
        <v>1021</v>
      </c>
      <c r="C5" s="226" t="s">
        <v>1042</v>
      </c>
      <c r="D5" s="226" t="s">
        <v>1067</v>
      </c>
      <c r="E5" s="226" t="s">
        <v>1091</v>
      </c>
      <c r="F5" s="226" t="s">
        <v>1144</v>
      </c>
    </row>
    <row r="6" spans="1:6" ht="15.75" customHeight="1">
      <c r="A6" s="131" t="s">
        <v>334</v>
      </c>
      <c r="B6" s="79"/>
      <c r="C6" s="79"/>
      <c r="D6" s="79"/>
      <c r="E6" s="79"/>
      <c r="F6" s="79"/>
    </row>
    <row r="7" spans="1:6" ht="15.75" customHeight="1">
      <c r="A7" s="131" t="s">
        <v>338</v>
      </c>
      <c r="B7" s="507">
        <v>524601.3</v>
      </c>
      <c r="C7" s="507">
        <v>558127</v>
      </c>
      <c r="D7" s="507">
        <v>587203.9</v>
      </c>
      <c r="E7" s="507">
        <v>574523.1278</v>
      </c>
      <c r="F7" s="507">
        <f>F8+F9+F10+F12</f>
        <v>629333.0699</v>
      </c>
    </row>
    <row r="8" spans="1:6" ht="15.75" customHeight="1">
      <c r="A8" s="27" t="s">
        <v>309</v>
      </c>
      <c r="B8" s="499">
        <v>276904</v>
      </c>
      <c r="C8" s="499">
        <v>280184</v>
      </c>
      <c r="D8" s="499">
        <v>278948.2</v>
      </c>
      <c r="E8" s="499">
        <v>296238.2700000001</v>
      </c>
      <c r="F8" s="499">
        <f>'[2]b16-lúa ĐX'!D8</f>
        <v>289621.7162</v>
      </c>
    </row>
    <row r="9" spans="1:6" ht="15.75" customHeight="1">
      <c r="A9" s="27" t="s">
        <v>310</v>
      </c>
      <c r="B9" s="499">
        <v>204822</v>
      </c>
      <c r="C9" s="499">
        <v>201599</v>
      </c>
      <c r="D9" s="499">
        <v>202568.5</v>
      </c>
      <c r="E9" s="499">
        <v>203168.7238</v>
      </c>
      <c r="F9" s="499">
        <f>'[2]b17-lúa HT'!D8</f>
        <v>207316.9157</v>
      </c>
    </row>
    <row r="10" spans="1:6" ht="15.75" customHeight="1">
      <c r="A10" s="27" t="s">
        <v>311</v>
      </c>
      <c r="B10" s="499">
        <v>3270.3</v>
      </c>
      <c r="C10" s="499">
        <v>2386</v>
      </c>
      <c r="D10" s="499">
        <v>2183</v>
      </c>
      <c r="E10" s="499">
        <v>893.72</v>
      </c>
      <c r="F10" s="499">
        <f>'[2]B15-lúavụmùa'!D9</f>
        <v>857.825</v>
      </c>
    </row>
    <row r="11" spans="1:6" ht="15.75" customHeight="1">
      <c r="A11" s="27" t="s">
        <v>312</v>
      </c>
      <c r="B11" s="499">
        <v>3145</v>
      </c>
      <c r="C11" s="499">
        <v>2242</v>
      </c>
      <c r="D11" s="499">
        <v>2057</v>
      </c>
      <c r="E11" s="499">
        <v>806</v>
      </c>
      <c r="F11" s="499">
        <v>689</v>
      </c>
    </row>
    <row r="12" spans="1:6" ht="15.75" customHeight="1">
      <c r="A12" s="27" t="s">
        <v>313</v>
      </c>
      <c r="B12" s="499">
        <v>39605</v>
      </c>
      <c r="C12" s="499">
        <v>73958</v>
      </c>
      <c r="D12" s="499">
        <v>103504.2</v>
      </c>
      <c r="E12" s="499">
        <v>74222.41399999999</v>
      </c>
      <c r="F12" s="499">
        <f>'[2]b18-lúa vụ 3'!D8</f>
        <v>131536.613</v>
      </c>
    </row>
    <row r="13" spans="1:6" ht="6.75" customHeight="1">
      <c r="A13" s="27"/>
      <c r="B13" s="499"/>
      <c r="C13" s="499"/>
      <c r="D13" s="499"/>
      <c r="E13" s="499"/>
      <c r="F13" s="499"/>
    </row>
    <row r="14" spans="1:6" ht="25.5">
      <c r="A14" s="105" t="s">
        <v>339</v>
      </c>
      <c r="B14" s="499"/>
      <c r="C14" s="499"/>
      <c r="D14" s="499"/>
      <c r="E14" s="499"/>
      <c r="F14" s="499"/>
    </row>
    <row r="15" spans="1:6" ht="15.75" customHeight="1">
      <c r="A15" s="27" t="s">
        <v>316</v>
      </c>
      <c r="B15" s="499">
        <v>207</v>
      </c>
      <c r="C15" s="499">
        <v>116</v>
      </c>
      <c r="D15" s="499">
        <v>337</v>
      </c>
      <c r="E15" s="499">
        <v>776</v>
      </c>
      <c r="F15" s="499">
        <v>557</v>
      </c>
    </row>
    <row r="16" spans="1:6" ht="15.75" customHeight="1">
      <c r="A16" s="27" t="s">
        <v>38</v>
      </c>
      <c r="B16" s="499">
        <v>1615.9</v>
      </c>
      <c r="C16" s="499">
        <v>1872</v>
      </c>
      <c r="D16" s="499">
        <v>3504</v>
      </c>
      <c r="E16" s="499">
        <v>7304</v>
      </c>
      <c r="F16" s="499">
        <v>1566</v>
      </c>
    </row>
    <row r="17" spans="1:6" ht="15.75" customHeight="1">
      <c r="A17" s="27" t="s">
        <v>317</v>
      </c>
      <c r="B17" s="499">
        <v>2512.9</v>
      </c>
      <c r="C17" s="499">
        <v>871</v>
      </c>
      <c r="D17" s="499">
        <v>3369.6</v>
      </c>
      <c r="E17" s="499">
        <v>4419</v>
      </c>
      <c r="F17" s="499">
        <v>3187</v>
      </c>
    </row>
    <row r="18" spans="1:6" ht="15.75" customHeight="1">
      <c r="A18" s="27" t="s">
        <v>340</v>
      </c>
      <c r="B18" s="499"/>
      <c r="C18" s="499"/>
      <c r="D18" s="499"/>
      <c r="E18" s="499"/>
      <c r="F18" s="499"/>
    </row>
    <row r="19" spans="1:6" ht="15.75" customHeight="1">
      <c r="A19" s="27" t="s">
        <v>341</v>
      </c>
      <c r="B19" s="499">
        <v>372.11</v>
      </c>
      <c r="C19" s="499">
        <v>385</v>
      </c>
      <c r="D19" s="499">
        <v>195.2</v>
      </c>
      <c r="E19" s="499">
        <v>217</v>
      </c>
      <c r="F19" s="499">
        <v>197.3</v>
      </c>
    </row>
    <row r="20" spans="1:6" ht="15.75" customHeight="1">
      <c r="A20" s="27" t="s">
        <v>343</v>
      </c>
      <c r="B20" s="499">
        <v>10556</v>
      </c>
      <c r="C20" s="499">
        <v>6959</v>
      </c>
      <c r="D20" s="499">
        <v>12213</v>
      </c>
      <c r="E20" s="499">
        <v>15496</v>
      </c>
      <c r="F20" s="499">
        <v>18764</v>
      </c>
    </row>
    <row r="21" spans="1:6" ht="15.75" customHeight="1">
      <c r="A21" s="27" t="s">
        <v>342</v>
      </c>
      <c r="B21" s="499">
        <v>10805</v>
      </c>
      <c r="C21" s="499">
        <v>15182</v>
      </c>
      <c r="D21" s="499">
        <v>15191</v>
      </c>
      <c r="E21" s="499">
        <v>18410</v>
      </c>
      <c r="F21" s="499">
        <v>10396</v>
      </c>
    </row>
    <row r="22" spans="1:6" ht="15.75" customHeight="1">
      <c r="A22" s="27" t="s">
        <v>344</v>
      </c>
      <c r="B22" s="499"/>
      <c r="C22" s="499"/>
      <c r="D22" s="499"/>
      <c r="E22" s="499"/>
      <c r="F22" s="499"/>
    </row>
    <row r="23" spans="1:6" ht="16.5" customHeight="1">
      <c r="A23" s="27" t="s">
        <v>323</v>
      </c>
      <c r="B23" s="499">
        <v>550.26</v>
      </c>
      <c r="C23" s="499">
        <v>884</v>
      </c>
      <c r="D23" s="499">
        <v>610</v>
      </c>
      <c r="E23" s="499">
        <v>393</v>
      </c>
      <c r="F23" s="499">
        <v>177</v>
      </c>
    </row>
    <row r="24" spans="1:6" ht="15.75" customHeight="1">
      <c r="A24" s="27" t="s">
        <v>324</v>
      </c>
      <c r="B24" s="256">
        <v>0</v>
      </c>
      <c r="C24" s="256">
        <v>0</v>
      </c>
      <c r="D24" s="256">
        <v>0</v>
      </c>
      <c r="E24" s="256">
        <v>0</v>
      </c>
      <c r="F24" s="256">
        <v>0</v>
      </c>
    </row>
    <row r="25" spans="1:6" ht="15.75" customHeight="1">
      <c r="A25" s="27" t="s">
        <v>325</v>
      </c>
      <c r="B25" s="508">
        <v>0</v>
      </c>
      <c r="C25" s="508">
        <v>0</v>
      </c>
      <c r="D25" s="508">
        <v>0</v>
      </c>
      <c r="E25" s="508">
        <v>0</v>
      </c>
      <c r="F25" s="508">
        <v>0</v>
      </c>
    </row>
    <row r="26" spans="1:6" ht="15.75" customHeight="1">
      <c r="A26" s="27" t="s">
        <v>326</v>
      </c>
      <c r="B26" s="499">
        <v>501</v>
      </c>
      <c r="C26" s="499">
        <v>163</v>
      </c>
      <c r="D26" s="499">
        <v>46</v>
      </c>
      <c r="E26" s="499">
        <v>70</v>
      </c>
      <c r="F26" s="499">
        <v>217</v>
      </c>
    </row>
    <row r="27" spans="1:6" ht="15.75" customHeight="1">
      <c r="A27" s="27" t="s">
        <v>327</v>
      </c>
      <c r="B27" s="508">
        <v>0</v>
      </c>
      <c r="C27" s="508">
        <v>0</v>
      </c>
      <c r="D27" s="508">
        <v>0</v>
      </c>
      <c r="E27" s="508">
        <v>0</v>
      </c>
      <c r="F27" s="508">
        <v>0</v>
      </c>
    </row>
    <row r="28" spans="1:6" ht="15.75" customHeight="1">
      <c r="A28" s="27" t="s">
        <v>328</v>
      </c>
      <c r="B28" s="508">
        <v>0</v>
      </c>
      <c r="C28" s="508">
        <v>0</v>
      </c>
      <c r="D28" s="508">
        <v>0</v>
      </c>
      <c r="E28" s="508">
        <v>0</v>
      </c>
      <c r="F28" s="508">
        <v>0</v>
      </c>
    </row>
    <row r="29" spans="1:6" ht="16.5" customHeight="1">
      <c r="A29" s="131" t="s">
        <v>348</v>
      </c>
      <c r="B29" s="508">
        <v>0</v>
      </c>
      <c r="C29" s="508">
        <v>0</v>
      </c>
      <c r="D29" s="508">
        <v>0</v>
      </c>
      <c r="E29" s="508">
        <v>0</v>
      </c>
      <c r="F29" s="508">
        <v>0</v>
      </c>
    </row>
    <row r="30" spans="1:6" ht="9" customHeight="1">
      <c r="A30" s="62"/>
      <c r="B30" s="62"/>
      <c r="C30" s="62"/>
      <c r="D30" s="62"/>
      <c r="E30" s="62"/>
      <c r="F30" s="62"/>
    </row>
    <row r="31" ht="22.5" customHeight="1">
      <c r="A31" s="33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&amp;P+19&amp;]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PageLayoutView="0" workbookViewId="0" topLeftCell="A1">
      <selection activeCell="G10" sqref="G10"/>
    </sheetView>
  </sheetViews>
  <sheetFormatPr defaultColWidth="8.796875" defaultRowHeight="15"/>
  <cols>
    <col min="1" max="1" width="22.19921875" style="10" customWidth="1"/>
    <col min="2" max="4" width="8.796875" style="10" customWidth="1"/>
    <col min="5" max="5" width="8.8984375" style="10" customWidth="1"/>
    <col min="6" max="6" width="10" style="10" bestFit="1" customWidth="1"/>
    <col min="7" max="16384" width="8.8984375" style="10" customWidth="1"/>
  </cols>
  <sheetData>
    <row r="1" spans="1:4" ht="15">
      <c r="A1" s="8" t="s">
        <v>368</v>
      </c>
      <c r="C1" s="9"/>
      <c r="D1" s="9"/>
    </row>
    <row r="2" spans="1:4" ht="27" customHeight="1">
      <c r="A2" s="684" t="s">
        <v>369</v>
      </c>
      <c r="B2" s="684"/>
      <c r="C2" s="684"/>
      <c r="D2" s="684"/>
    </row>
    <row r="3" spans="1:4" ht="22.5" customHeight="1">
      <c r="A3" s="684" t="s">
        <v>1188</v>
      </c>
      <c r="B3" s="684"/>
      <c r="C3" s="684"/>
      <c r="D3" s="684"/>
    </row>
    <row r="4" spans="1:4" ht="9.75" customHeight="1">
      <c r="A4" s="28"/>
      <c r="B4" s="28"/>
      <c r="C4" s="28"/>
      <c r="D4" s="28"/>
    </row>
    <row r="5" ht="21.75" customHeight="1"/>
    <row r="6" spans="1:4" s="35" customFormat="1" ht="33" customHeight="1">
      <c r="A6" s="86" t="s">
        <v>349</v>
      </c>
      <c r="B6" s="509" t="s">
        <v>350</v>
      </c>
      <c r="C6" s="509" t="s">
        <v>351</v>
      </c>
      <c r="D6" s="509" t="s">
        <v>352</v>
      </c>
    </row>
    <row r="7" spans="1:4" s="35" customFormat="1" ht="7.5" customHeight="1">
      <c r="A7" s="510"/>
      <c r="B7" s="510"/>
      <c r="C7" s="510"/>
      <c r="D7" s="510"/>
    </row>
    <row r="8" spans="1:6" s="8" customFormat="1" ht="18" customHeight="1">
      <c r="A8" s="76" t="s">
        <v>226</v>
      </c>
      <c r="B8" s="511">
        <f>B9+B10+B11+B12+B13+B14+B15+B16+B17+B18+B19+B20+B21+B22+B23</f>
        <v>110583.65</v>
      </c>
      <c r="C8" s="512">
        <f aca="true" t="shared" si="0" ref="C8:C23">D8/B8*10</f>
        <v>56.910137249041796</v>
      </c>
      <c r="D8" s="511">
        <f>D9+D10+D11+D12+D13+D14+D15+D16+D17+D18+D19+D20+D21+D22+D23</f>
        <v>629333.0699</v>
      </c>
      <c r="F8" s="137"/>
    </row>
    <row r="9" spans="1:4" s="8" customFormat="1" ht="19.5" customHeight="1">
      <c r="A9" s="138" t="s">
        <v>353</v>
      </c>
      <c r="B9" s="513">
        <f>'[2]B15-lúavụmùa'!B10+'[2]b16-lúa ĐX'!B9+'[2]b17-lúa HT'!B9+'[2]b18-lúa vụ 3'!B9</f>
        <v>1210</v>
      </c>
      <c r="C9" s="139">
        <f t="shared" si="0"/>
        <v>57.76206611570248</v>
      </c>
      <c r="D9" s="513">
        <f>'[2]B15-lúavụmùa'!D10+'[2]b16-lúa ĐX'!D9+'[2]b17-lúa HT'!D9+'[2]b18-lúa vụ 3'!D9</f>
        <v>6989.21</v>
      </c>
    </row>
    <row r="10" spans="1:4" s="8" customFormat="1" ht="19.5" customHeight="1">
      <c r="A10" s="138" t="s">
        <v>354</v>
      </c>
      <c r="B10" s="513">
        <f>'[2]B15-lúavụmùa'!B11+'[2]b16-lúa ĐX'!B10+'[2]b17-lúa HT'!B10+'[2]b18-lúa vụ 3'!B10</f>
        <v>1735</v>
      </c>
      <c r="C10" s="139">
        <f t="shared" si="0"/>
        <v>59.54582132564842</v>
      </c>
      <c r="D10" s="513">
        <f>'[2]B15-lúavụmùa'!D11+'[2]b16-lúa ĐX'!D10+'[2]b17-lúa HT'!D10+'[2]b18-lúa vụ 3'!D10</f>
        <v>10331.2</v>
      </c>
    </row>
    <row r="11" spans="1:4" s="8" customFormat="1" ht="19.5" customHeight="1">
      <c r="A11" s="138" t="s">
        <v>355</v>
      </c>
      <c r="B11" s="513">
        <f>'[2]B15-lúavụmùa'!B12+'[2]b16-lúa ĐX'!B11+'[2]b17-lúa HT'!B11+'[2]b18-lúa vụ 3'!B11</f>
        <v>5893</v>
      </c>
      <c r="C11" s="139">
        <f t="shared" si="0"/>
        <v>55.86577295095876</v>
      </c>
      <c r="D11" s="513">
        <f>'[2]B15-lúavụmùa'!D12+'[2]b16-lúa ĐX'!D11+'[2]b17-lúa HT'!D11+'[2]b18-lúa vụ 3'!D11</f>
        <v>32921.7</v>
      </c>
    </row>
    <row r="12" spans="1:4" s="8" customFormat="1" ht="19.5" customHeight="1">
      <c r="A12" s="138" t="s">
        <v>356</v>
      </c>
      <c r="B12" s="513">
        <f>'[2]B15-lúavụmùa'!B13+'[2]b16-lúa ĐX'!B12+'[2]b17-lúa HT'!B12+'[2]b18-lúa vụ 3'!B12</f>
        <v>4248</v>
      </c>
      <c r="C12" s="139">
        <f t="shared" si="0"/>
        <v>57.44378531073447</v>
      </c>
      <c r="D12" s="513">
        <f>'[2]B15-lúavụmùa'!D13+'[2]b16-lúa ĐX'!D12+'[2]b17-lúa HT'!D12+'[2]b18-lúa vụ 3'!D12</f>
        <v>24402.120000000003</v>
      </c>
    </row>
    <row r="13" spans="1:4" s="8" customFormat="1" ht="19.5" customHeight="1">
      <c r="A13" s="138" t="s">
        <v>357</v>
      </c>
      <c r="B13" s="513">
        <f>'[2]B15-lúavụmùa'!B14+'[2]b16-lúa ĐX'!B13+'[2]b17-lúa HT'!B13+'[2]b18-lúa vụ 3'!B13</f>
        <v>9422</v>
      </c>
      <c r="C13" s="139">
        <f t="shared" si="0"/>
        <v>56.39712375291871</v>
      </c>
      <c r="D13" s="513">
        <f>'[2]B15-lúavụmùa'!D14+'[2]b16-lúa ĐX'!D13+'[2]b17-lúa HT'!D13+'[2]b18-lúa vụ 3'!D13</f>
        <v>53137.37</v>
      </c>
    </row>
    <row r="14" spans="1:4" s="8" customFormat="1" ht="19.5" customHeight="1">
      <c r="A14" s="138" t="s">
        <v>358</v>
      </c>
      <c r="B14" s="513">
        <f>'[2]B15-lúavụmùa'!B15+'[2]b16-lúa ĐX'!B14+'[2]b17-lúa HT'!B14+'[2]b18-lúa vụ 3'!B14</f>
        <v>11736.4</v>
      </c>
      <c r="C14" s="139">
        <f t="shared" si="0"/>
        <v>54.150133942265086</v>
      </c>
      <c r="D14" s="513">
        <f>'[2]B15-lúavụmùa'!D15+'[2]b16-lúa ĐX'!D14+'[2]b17-lúa HT'!D14+'[2]b18-lúa vụ 3'!D14</f>
        <v>63552.763199999994</v>
      </c>
    </row>
    <row r="15" spans="1:4" s="8" customFormat="1" ht="19.5" customHeight="1">
      <c r="A15" s="138" t="s">
        <v>359</v>
      </c>
      <c r="B15" s="513">
        <f>'[2]B15-lúavụmùa'!B16+'[2]b16-lúa ĐX'!B15+'[2]b17-lúa HT'!B15+'[2]b18-lúa vụ 3'!B15</f>
        <v>4660</v>
      </c>
      <c r="C15" s="139">
        <f t="shared" si="0"/>
        <v>57.328326180257505</v>
      </c>
      <c r="D15" s="513">
        <f>'[2]B15-lúavụmùa'!D16+'[2]b16-lúa ĐX'!D15+'[2]b17-lúa HT'!D15+'[2]b18-lúa vụ 3'!D15</f>
        <v>26715</v>
      </c>
    </row>
    <row r="16" spans="1:4" s="8" customFormat="1" ht="19.5" customHeight="1">
      <c r="A16" s="138" t="s">
        <v>360</v>
      </c>
      <c r="B16" s="513">
        <f>'[2]B15-lúavụmùa'!B17+'[2]b16-lúa ĐX'!B16+'[2]b17-lúa HT'!B16+'[2]b18-lúa vụ 3'!B16</f>
        <v>6767</v>
      </c>
      <c r="C16" s="139">
        <f t="shared" si="0"/>
        <v>55.60792226983892</v>
      </c>
      <c r="D16" s="513">
        <f>'[2]B15-lúavụmùa'!D17+'[2]b16-lúa ĐX'!D16+'[2]b17-lúa HT'!D16+'[2]b18-lúa vụ 3'!D16</f>
        <v>37629.881</v>
      </c>
    </row>
    <row r="17" spans="1:4" s="8" customFormat="1" ht="19.5" customHeight="1">
      <c r="A17" s="138" t="s">
        <v>361</v>
      </c>
      <c r="B17" s="513">
        <f>'[2]B15-lúavụmùa'!B18+'[2]b16-lúa ĐX'!B17+'[2]b17-lúa HT'!B17+'[2]b18-lúa vụ 3'!B17</f>
        <v>21633.5</v>
      </c>
      <c r="C17" s="139">
        <f t="shared" si="0"/>
        <v>56.35371992511614</v>
      </c>
      <c r="D17" s="513">
        <f>'[2]B15-lúavụmùa'!D18+'[2]b16-lúa ĐX'!D17+'[2]b17-lúa HT'!D17+'[2]b18-lúa vụ 3'!D17</f>
        <v>121912.81999999999</v>
      </c>
    </row>
    <row r="18" spans="1:6" s="8" customFormat="1" ht="19.5" customHeight="1">
      <c r="A18" s="138" t="s">
        <v>362</v>
      </c>
      <c r="B18" s="513">
        <f>'[2]B15-lúavụmùa'!B19+'[2]b16-lúa ĐX'!B18+'[2]b17-lúa HT'!B18+'[2]b18-lúa vụ 3'!B18</f>
        <v>7666</v>
      </c>
      <c r="C18" s="139">
        <f t="shared" si="0"/>
        <v>63.16534959561701</v>
      </c>
      <c r="D18" s="513">
        <f>'[2]B15-lúavụmùa'!D19+'[2]b16-lúa ĐX'!D18+'[2]b17-lúa HT'!D18+'[2]b18-lúa vụ 3'!D18</f>
        <v>48422.557</v>
      </c>
      <c r="E18" s="141"/>
      <c r="F18" s="141"/>
    </row>
    <row r="19" spans="1:6" s="8" customFormat="1" ht="19.5" customHeight="1">
      <c r="A19" s="138" t="s">
        <v>363</v>
      </c>
      <c r="B19" s="513">
        <f>'[2]B15-lúavụmùa'!B20+'[2]b16-lúa ĐX'!B19+'[2]b17-lúa HT'!B19+'[2]b18-lúa vụ 3'!B19</f>
        <v>4150</v>
      </c>
      <c r="C19" s="139">
        <f t="shared" si="0"/>
        <v>54.39518072289157</v>
      </c>
      <c r="D19" s="513">
        <f>'[2]B15-lúavụmùa'!D20+'[2]b16-lúa ĐX'!D19+'[2]b17-lúa HT'!D19+'[2]b18-lúa vụ 3'!D19</f>
        <v>22574</v>
      </c>
      <c r="E19" s="141"/>
      <c r="F19" s="141"/>
    </row>
    <row r="20" spans="1:6" s="8" customFormat="1" ht="19.5" customHeight="1">
      <c r="A20" s="138" t="s">
        <v>364</v>
      </c>
      <c r="B20" s="513">
        <f>'[2]B15-lúavụmùa'!B21+'[2]b16-lúa ĐX'!B20+'[2]b17-lúa HT'!B20+'[2]b18-lúa vụ 3'!B20</f>
        <v>4648</v>
      </c>
      <c r="C20" s="139">
        <f t="shared" si="0"/>
        <v>56.29626721170397</v>
      </c>
      <c r="D20" s="513">
        <f>'[2]B15-lúavụmùa'!D21+'[2]b16-lúa ĐX'!D20+'[2]b17-lúa HT'!D20+'[2]b18-lúa vụ 3'!D20</f>
        <v>26166.505000000005</v>
      </c>
      <c r="E20" s="141"/>
      <c r="F20" s="141"/>
    </row>
    <row r="21" spans="1:6" s="8" customFormat="1" ht="19.5" customHeight="1">
      <c r="A21" s="138" t="s">
        <v>365</v>
      </c>
      <c r="B21" s="513">
        <f>'[2]B15-lúavụmùa'!B22+'[2]b16-lúa ĐX'!B21+'[2]b17-lúa HT'!B21+'[2]b18-lúa vụ 3'!B21</f>
        <v>6978</v>
      </c>
      <c r="C21" s="139">
        <f t="shared" si="0"/>
        <v>60.25869303525366</v>
      </c>
      <c r="D21" s="513">
        <f>'[2]B15-lúavụmùa'!D22+'[2]b16-lúa ĐX'!D21+'[2]b17-lúa HT'!D21+'[2]b18-lúa vụ 3'!D21</f>
        <v>42048.516</v>
      </c>
      <c r="E21" s="141"/>
      <c r="F21" s="141"/>
    </row>
    <row r="22" spans="1:6" s="8" customFormat="1" ht="19.5" customHeight="1">
      <c r="A22" s="138" t="s">
        <v>366</v>
      </c>
      <c r="B22" s="513">
        <f>'[2]B15-lúavụmùa'!B23+'[2]b16-lúa ĐX'!B22+'[2]b17-lúa HT'!B22+'[2]b18-lúa vụ 3'!B22</f>
        <v>15201.5</v>
      </c>
      <c r="C22" s="139">
        <f t="shared" si="0"/>
        <v>58.30821958359373</v>
      </c>
      <c r="D22" s="513">
        <f>'[2]B15-lúavụmùa'!D23+'[2]b16-lúa ĐX'!D22+'[2]b17-lúa HT'!D22+'[2]b18-lúa vụ 3'!D22</f>
        <v>88637.24000000002</v>
      </c>
      <c r="E22" s="141"/>
      <c r="F22" s="141"/>
    </row>
    <row r="23" spans="1:6" s="8" customFormat="1" ht="18.75" customHeight="1">
      <c r="A23" s="138" t="s">
        <v>367</v>
      </c>
      <c r="B23" s="513">
        <f>'[2]B15-lúavụmùa'!B24+'[2]b16-lúa ĐX'!B23+'[2]b17-lúa HT'!B23+'[2]b18-lúa vụ 3'!B23</f>
        <v>4635.25</v>
      </c>
      <c r="C23" s="139">
        <f t="shared" si="0"/>
        <v>51.544550347877674</v>
      </c>
      <c r="D23" s="513">
        <f>'[2]B15-lúavụmùa'!D24+'[2]b16-lúa ĐX'!D23+'[2]b17-lúa HT'!D23+'[2]b18-lúa vụ 3'!D23</f>
        <v>23892.1877</v>
      </c>
      <c r="E23" s="141"/>
      <c r="F23" s="141"/>
    </row>
    <row r="24" spans="1:6" s="8" customFormat="1" ht="10.5" customHeight="1">
      <c r="A24" s="62"/>
      <c r="B24" s="62"/>
      <c r="C24" s="62"/>
      <c r="D24" s="62"/>
      <c r="E24" s="141"/>
      <c r="F24" s="141"/>
    </row>
    <row r="25" spans="4:6" s="8" customFormat="1" ht="9.75" customHeight="1">
      <c r="D25" s="33"/>
      <c r="E25" s="141"/>
      <c r="F25" s="141"/>
    </row>
    <row r="26" spans="1:6" s="8" customFormat="1" ht="13.5" customHeight="1">
      <c r="A26" s="8" t="s">
        <v>1076</v>
      </c>
      <c r="B26" s="137"/>
      <c r="C26" s="137"/>
      <c r="D26" s="137"/>
      <c r="E26" s="141"/>
      <c r="F26" s="141"/>
    </row>
    <row r="27" spans="4:6" s="8" customFormat="1" ht="12.75">
      <c r="D27" s="33"/>
      <c r="E27" s="141"/>
      <c r="F27" s="141"/>
    </row>
    <row r="28" spans="4:6" s="8" customFormat="1" ht="12.75">
      <c r="D28" s="33"/>
      <c r="E28" s="141"/>
      <c r="F28" s="141"/>
    </row>
    <row r="29" spans="4:6" s="8" customFormat="1" ht="12.75">
      <c r="D29" s="33"/>
      <c r="E29" s="141"/>
      <c r="F29" s="141"/>
    </row>
    <row r="30" spans="4:6" s="8" customFormat="1" ht="12.75">
      <c r="D30" s="33"/>
      <c r="E30" s="141"/>
      <c r="F30" s="141"/>
    </row>
    <row r="31" spans="1:6" ht="15">
      <c r="A31" s="9"/>
      <c r="B31" s="9"/>
      <c r="C31" s="9"/>
      <c r="D31" s="142"/>
      <c r="E31" s="67"/>
      <c r="F31" s="67"/>
    </row>
  </sheetData>
  <sheetProtection/>
  <mergeCells count="2">
    <mergeCell ref="A2:D2"/>
    <mergeCell ref="A3:D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
&amp;R&amp;"Arial,thường"&amp;9Trang &amp;P+20&amp;]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PageLayoutView="0" workbookViewId="0" topLeftCell="A1">
      <selection activeCell="A31" sqref="A31"/>
    </sheetView>
  </sheetViews>
  <sheetFormatPr defaultColWidth="8.796875" defaultRowHeight="15"/>
  <cols>
    <col min="1" max="1" width="49.3984375" style="1" customWidth="1"/>
    <col min="2" max="16384" width="8.8984375" style="1" customWidth="1"/>
  </cols>
  <sheetData>
    <row r="18" ht="23.25">
      <c r="A18" s="340" t="s">
        <v>1011</v>
      </c>
    </row>
  </sheetData>
  <sheetProtection/>
  <printOptions/>
  <pageMargins left="0.5905511811023623" right="0.5905511811023623" top="0.5905511811023623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&amp;P+2&amp;]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30"/>
  <sheetViews>
    <sheetView zoomScalePageLayoutView="0" workbookViewId="0" topLeftCell="A1">
      <selection activeCell="I11" sqref="I11"/>
    </sheetView>
  </sheetViews>
  <sheetFormatPr defaultColWidth="8.796875" defaultRowHeight="15"/>
  <cols>
    <col min="1" max="1" width="22.19921875" style="10" customWidth="1"/>
    <col min="2" max="4" width="8.796875" style="10" customWidth="1"/>
    <col min="5" max="16384" width="8.8984375" style="10" customWidth="1"/>
  </cols>
  <sheetData>
    <row r="1" spans="1:4" ht="15">
      <c r="A1" s="8" t="s">
        <v>371</v>
      </c>
      <c r="C1" s="9"/>
      <c r="D1" s="9"/>
    </row>
    <row r="2" spans="1:4" ht="27" customHeight="1">
      <c r="A2" s="684" t="s">
        <v>369</v>
      </c>
      <c r="B2" s="684"/>
      <c r="C2" s="684"/>
      <c r="D2" s="684"/>
    </row>
    <row r="3" spans="1:4" ht="24" customHeight="1">
      <c r="A3" s="376" t="s">
        <v>370</v>
      </c>
      <c r="B3" s="376"/>
      <c r="C3" s="376"/>
      <c r="D3" s="376"/>
    </row>
    <row r="4" spans="1:4" ht="21.75" customHeight="1">
      <c r="A4" s="684" t="s">
        <v>1189</v>
      </c>
      <c r="B4" s="684"/>
      <c r="C4" s="684"/>
      <c r="D4" s="684"/>
    </row>
    <row r="5" spans="1:4" ht="9.75" customHeight="1">
      <c r="A5" s="28"/>
      <c r="B5" s="28"/>
      <c r="C5" s="28"/>
      <c r="D5" s="28"/>
    </row>
    <row r="6" spans="1:4" ht="18">
      <c r="A6" s="28"/>
      <c r="B6" s="28"/>
      <c r="C6" s="28"/>
      <c r="D6" s="28"/>
    </row>
    <row r="7" spans="1:4" s="8" customFormat="1" ht="33" customHeight="1">
      <c r="A7" s="61" t="s">
        <v>349</v>
      </c>
      <c r="B7" s="514" t="s">
        <v>350</v>
      </c>
      <c r="C7" s="514" t="s">
        <v>351</v>
      </c>
      <c r="D7" s="514" t="s">
        <v>352</v>
      </c>
    </row>
    <row r="8" spans="1:4" s="8" customFormat="1" ht="7.5" customHeight="1">
      <c r="A8" s="86"/>
      <c r="B8" s="86"/>
      <c r="C8" s="86"/>
      <c r="D8" s="86"/>
    </row>
    <row r="9" spans="1:4" s="8" customFormat="1" ht="21" customHeight="1">
      <c r="A9" s="76" t="s">
        <v>226</v>
      </c>
      <c r="B9" s="515">
        <v>285.4</v>
      </c>
      <c r="C9" s="516">
        <v>30.05693763139454</v>
      </c>
      <c r="D9" s="515">
        <v>857.825</v>
      </c>
    </row>
    <row r="10" spans="1:4" s="8" customFormat="1" ht="19.5" customHeight="1">
      <c r="A10" s="138" t="s">
        <v>353</v>
      </c>
      <c r="B10" s="517">
        <v>75</v>
      </c>
      <c r="C10" s="518">
        <v>34.5</v>
      </c>
      <c r="D10" s="517">
        <v>258.75</v>
      </c>
    </row>
    <row r="11" spans="1:4" s="8" customFormat="1" ht="19.5" customHeight="1">
      <c r="A11" s="138" t="s">
        <v>354</v>
      </c>
      <c r="B11" s="517">
        <v>0</v>
      </c>
      <c r="C11" s="518">
        <v>0</v>
      </c>
      <c r="D11" s="517">
        <v>0</v>
      </c>
    </row>
    <row r="12" spans="1:4" s="8" customFormat="1" ht="19.5" customHeight="1">
      <c r="A12" s="138" t="s">
        <v>355</v>
      </c>
      <c r="B12" s="517">
        <v>0</v>
      </c>
      <c r="C12" s="518">
        <v>0</v>
      </c>
      <c r="D12" s="517">
        <v>0</v>
      </c>
    </row>
    <row r="13" spans="1:4" s="8" customFormat="1" ht="19.5" customHeight="1">
      <c r="A13" s="138" t="s">
        <v>356</v>
      </c>
      <c r="B13" s="517">
        <v>0</v>
      </c>
      <c r="C13" s="518">
        <v>0</v>
      </c>
      <c r="D13" s="517">
        <v>0</v>
      </c>
    </row>
    <row r="14" spans="1:4" s="8" customFormat="1" ht="19.5" customHeight="1">
      <c r="A14" s="138" t="s">
        <v>357</v>
      </c>
      <c r="B14" s="517">
        <v>0</v>
      </c>
      <c r="C14" s="518">
        <v>0</v>
      </c>
      <c r="D14" s="517">
        <v>0</v>
      </c>
    </row>
    <row r="15" spans="1:4" s="8" customFormat="1" ht="19.5" customHeight="1">
      <c r="A15" s="138" t="s">
        <v>358</v>
      </c>
      <c r="B15" s="517">
        <v>29.2</v>
      </c>
      <c r="C15" s="518">
        <v>20</v>
      </c>
      <c r="D15" s="517">
        <v>58.4</v>
      </c>
    </row>
    <row r="16" spans="1:4" s="8" customFormat="1" ht="19.5" customHeight="1">
      <c r="A16" s="138" t="s">
        <v>359</v>
      </c>
      <c r="B16" s="517">
        <v>0</v>
      </c>
      <c r="C16" s="518">
        <v>0</v>
      </c>
      <c r="D16" s="517">
        <v>0</v>
      </c>
    </row>
    <row r="17" spans="1:4" s="8" customFormat="1" ht="19.5" customHeight="1">
      <c r="A17" s="138" t="s">
        <v>360</v>
      </c>
      <c r="B17" s="517">
        <v>0</v>
      </c>
      <c r="C17" s="518">
        <v>0</v>
      </c>
      <c r="D17" s="517">
        <v>0</v>
      </c>
    </row>
    <row r="18" spans="1:4" s="8" customFormat="1" ht="19.5" customHeight="1">
      <c r="A18" s="138" t="s">
        <v>361</v>
      </c>
      <c r="B18" s="517">
        <v>55.5</v>
      </c>
      <c r="C18" s="518">
        <v>20</v>
      </c>
      <c r="D18" s="517">
        <v>111</v>
      </c>
    </row>
    <row r="19" spans="1:6" s="8" customFormat="1" ht="19.5" customHeight="1">
      <c r="A19" s="138" t="s">
        <v>362</v>
      </c>
      <c r="B19" s="517">
        <v>0</v>
      </c>
      <c r="C19" s="518">
        <v>0</v>
      </c>
      <c r="D19" s="517">
        <v>0</v>
      </c>
      <c r="F19" s="8" t="s">
        <v>179</v>
      </c>
    </row>
    <row r="20" spans="1:4" s="8" customFormat="1" ht="19.5" customHeight="1">
      <c r="A20" s="138" t="s">
        <v>363</v>
      </c>
      <c r="B20" s="517">
        <v>50</v>
      </c>
      <c r="C20" s="518">
        <v>35</v>
      </c>
      <c r="D20" s="517">
        <v>175</v>
      </c>
    </row>
    <row r="21" spans="1:4" s="8" customFormat="1" ht="19.5" customHeight="1">
      <c r="A21" s="138" t="s">
        <v>364</v>
      </c>
      <c r="B21" s="517">
        <v>75</v>
      </c>
      <c r="C21" s="518">
        <v>33.63</v>
      </c>
      <c r="D21" s="517">
        <v>252.225</v>
      </c>
    </row>
    <row r="22" spans="1:4" s="8" customFormat="1" ht="19.5" customHeight="1">
      <c r="A22" s="138" t="s">
        <v>365</v>
      </c>
      <c r="B22" s="517">
        <v>0</v>
      </c>
      <c r="C22" s="518">
        <v>0</v>
      </c>
      <c r="D22" s="517">
        <v>0</v>
      </c>
    </row>
    <row r="23" spans="1:4" s="8" customFormat="1" ht="19.5" customHeight="1">
      <c r="A23" s="138" t="s">
        <v>366</v>
      </c>
      <c r="B23" s="517">
        <v>0</v>
      </c>
      <c r="C23" s="518">
        <v>0</v>
      </c>
      <c r="D23" s="517">
        <v>0</v>
      </c>
    </row>
    <row r="24" spans="1:4" s="8" customFormat="1" ht="19.5" customHeight="1">
      <c r="A24" s="138" t="s">
        <v>367</v>
      </c>
      <c r="B24" s="517">
        <v>0.7</v>
      </c>
      <c r="C24" s="518">
        <v>35</v>
      </c>
      <c r="D24" s="517">
        <v>2.45</v>
      </c>
    </row>
    <row r="25" spans="1:4" s="8" customFormat="1" ht="7.5" customHeight="1">
      <c r="A25" s="62"/>
      <c r="B25" s="519"/>
      <c r="C25" s="520"/>
      <c r="D25" s="520"/>
    </row>
    <row r="26" s="8" customFormat="1" ht="12.75"/>
    <row r="27" s="8" customFormat="1" ht="12.75"/>
    <row r="28" s="8" customFormat="1" ht="12.75"/>
    <row r="29" s="8" customFormat="1" ht="12.75"/>
    <row r="30" spans="1:4" ht="15">
      <c r="A30" s="9"/>
      <c r="B30" s="9"/>
      <c r="C30" s="9"/>
      <c r="D30" s="9"/>
    </row>
  </sheetData>
  <sheetProtection/>
  <mergeCells count="2">
    <mergeCell ref="A2:D2"/>
    <mergeCell ref="A4:D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&amp;P+21&amp;]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19.69921875" style="10" customWidth="1"/>
    <col min="2" max="2" width="9.3984375" style="10" customWidth="1"/>
    <col min="3" max="3" width="9.69921875" style="10" customWidth="1"/>
    <col min="4" max="4" width="10.3984375" style="10" customWidth="1"/>
    <col min="5" max="16384" width="8.8984375" style="10" customWidth="1"/>
  </cols>
  <sheetData>
    <row r="1" spans="1:4" ht="15">
      <c r="A1" s="8" t="s">
        <v>372</v>
      </c>
      <c r="C1" s="9"/>
      <c r="D1" s="9"/>
    </row>
    <row r="2" spans="1:4" ht="26.25" customHeight="1">
      <c r="A2" s="674" t="s">
        <v>369</v>
      </c>
      <c r="B2" s="674"/>
      <c r="C2" s="674"/>
      <c r="D2" s="674"/>
    </row>
    <row r="3" spans="1:4" ht="21.75" customHeight="1">
      <c r="A3" s="11" t="s">
        <v>373</v>
      </c>
      <c r="B3" s="11"/>
      <c r="C3" s="11"/>
      <c r="D3" s="11"/>
    </row>
    <row r="4" spans="1:4" ht="21.75" customHeight="1">
      <c r="A4" s="674" t="s">
        <v>1189</v>
      </c>
      <c r="B4" s="674"/>
      <c r="C4" s="674"/>
      <c r="D4" s="674"/>
    </row>
    <row r="5" ht="15.75" customHeight="1"/>
    <row r="6" spans="1:4" s="8" customFormat="1" ht="33" customHeight="1">
      <c r="A6" s="61" t="s">
        <v>349</v>
      </c>
      <c r="B6" s="514" t="s">
        <v>350</v>
      </c>
      <c r="C6" s="514" t="s">
        <v>351</v>
      </c>
      <c r="D6" s="514" t="s">
        <v>352</v>
      </c>
    </row>
    <row r="7" spans="1:4" s="8" customFormat="1" ht="7.5" customHeight="1">
      <c r="A7" s="86"/>
      <c r="B7" s="86"/>
      <c r="C7" s="86"/>
      <c r="D7" s="86"/>
    </row>
    <row r="8" spans="1:4" s="8" customFormat="1" ht="19.5" customHeight="1">
      <c r="A8" s="76" t="s">
        <v>226</v>
      </c>
      <c r="B8" s="515">
        <v>40822.2</v>
      </c>
      <c r="C8" s="516">
        <v>70.94711117970125</v>
      </c>
      <c r="D8" s="515">
        <v>289621.7162</v>
      </c>
    </row>
    <row r="9" spans="1:4" s="8" customFormat="1" ht="19.5" customHeight="1">
      <c r="A9" s="138" t="s">
        <v>353</v>
      </c>
      <c r="B9" s="517">
        <v>407</v>
      </c>
      <c r="C9" s="518">
        <v>73.3</v>
      </c>
      <c r="D9" s="517">
        <v>2983.31</v>
      </c>
    </row>
    <row r="10" spans="1:4" s="8" customFormat="1" ht="19.5" customHeight="1">
      <c r="A10" s="138" t="s">
        <v>354</v>
      </c>
      <c r="B10" s="517">
        <v>650</v>
      </c>
      <c r="C10" s="518">
        <v>73</v>
      </c>
      <c r="D10" s="517">
        <v>4745</v>
      </c>
    </row>
    <row r="11" spans="1:4" s="8" customFormat="1" ht="19.5" customHeight="1">
      <c r="A11" s="138" t="s">
        <v>355</v>
      </c>
      <c r="B11" s="517">
        <v>2133</v>
      </c>
      <c r="C11" s="518">
        <v>69</v>
      </c>
      <c r="D11" s="517">
        <v>14717.7</v>
      </c>
    </row>
    <row r="12" spans="1:4" s="8" customFormat="1" ht="19.5" customHeight="1">
      <c r="A12" s="138" t="s">
        <v>356</v>
      </c>
      <c r="B12" s="517">
        <v>1470</v>
      </c>
      <c r="C12" s="518">
        <v>71</v>
      </c>
      <c r="D12" s="517">
        <v>10437</v>
      </c>
    </row>
    <row r="13" spans="1:4" s="8" customFormat="1" ht="19.5" customHeight="1">
      <c r="A13" s="138" t="s">
        <v>357</v>
      </c>
      <c r="B13" s="517">
        <v>3537</v>
      </c>
      <c r="C13" s="518">
        <v>69</v>
      </c>
      <c r="D13" s="517">
        <v>24405.3</v>
      </c>
    </row>
    <row r="14" spans="1:4" s="8" customFormat="1" ht="19.5" customHeight="1">
      <c r="A14" s="138" t="s">
        <v>358</v>
      </c>
      <c r="B14" s="517">
        <v>4675.2</v>
      </c>
      <c r="C14" s="518">
        <v>65.71</v>
      </c>
      <c r="D14" s="517">
        <v>30720.739199999993</v>
      </c>
    </row>
    <row r="15" spans="1:4" s="8" customFormat="1" ht="19.5" customHeight="1">
      <c r="A15" s="138" t="s">
        <v>359</v>
      </c>
      <c r="B15" s="517">
        <v>1720</v>
      </c>
      <c r="C15" s="518">
        <v>71</v>
      </c>
      <c r="D15" s="517">
        <v>12212</v>
      </c>
    </row>
    <row r="16" spans="1:4" s="8" customFormat="1" ht="19.5" customHeight="1">
      <c r="A16" s="138" t="s">
        <v>360</v>
      </c>
      <c r="B16" s="517">
        <v>2365</v>
      </c>
      <c r="C16" s="518">
        <v>69.31</v>
      </c>
      <c r="D16" s="517">
        <v>16391.815</v>
      </c>
    </row>
    <row r="17" spans="1:4" s="8" customFormat="1" ht="19.5" customHeight="1">
      <c r="A17" s="138" t="s">
        <v>361</v>
      </c>
      <c r="B17" s="517">
        <v>7304</v>
      </c>
      <c r="C17" s="518">
        <v>71.5</v>
      </c>
      <c r="D17" s="517">
        <v>52223.6</v>
      </c>
    </row>
    <row r="18" spans="1:4" s="8" customFormat="1" ht="19.5" customHeight="1">
      <c r="A18" s="138" t="s">
        <v>362</v>
      </c>
      <c r="B18" s="517">
        <v>3521</v>
      </c>
      <c r="C18" s="518">
        <v>77.22</v>
      </c>
      <c r="D18" s="517">
        <v>27189.162</v>
      </c>
    </row>
    <row r="19" spans="1:4" s="8" customFormat="1" ht="19.5" customHeight="1">
      <c r="A19" s="138" t="s">
        <v>363</v>
      </c>
      <c r="B19" s="517">
        <v>1300</v>
      </c>
      <c r="C19" s="518">
        <v>68.5</v>
      </c>
      <c r="D19" s="517">
        <v>8905</v>
      </c>
    </row>
    <row r="20" spans="1:4" s="8" customFormat="1" ht="19.5" customHeight="1">
      <c r="A20" s="138" t="s">
        <v>364</v>
      </c>
      <c r="B20" s="521">
        <v>1877</v>
      </c>
      <c r="C20" s="522">
        <v>68.5</v>
      </c>
      <c r="D20" s="521">
        <v>12857.45</v>
      </c>
    </row>
    <row r="21" spans="1:6" s="8" customFormat="1" ht="19.5" customHeight="1">
      <c r="A21" s="138" t="s">
        <v>365</v>
      </c>
      <c r="B21" s="521">
        <v>2750</v>
      </c>
      <c r="C21" s="522">
        <v>73.81</v>
      </c>
      <c r="D21" s="521">
        <v>20297.75</v>
      </c>
      <c r="F21" s="8" t="s">
        <v>179</v>
      </c>
    </row>
    <row r="22" spans="1:4" s="8" customFormat="1" ht="19.5" customHeight="1">
      <c r="A22" s="138" t="s">
        <v>366</v>
      </c>
      <c r="B22" s="521">
        <v>5853</v>
      </c>
      <c r="C22" s="522">
        <v>73.5</v>
      </c>
      <c r="D22" s="521">
        <v>43019.55</v>
      </c>
    </row>
    <row r="23" spans="1:4" s="8" customFormat="1" ht="19.5" customHeight="1">
      <c r="A23" s="138" t="s">
        <v>367</v>
      </c>
      <c r="B23" s="521">
        <v>1260</v>
      </c>
      <c r="C23" s="522">
        <v>67.59</v>
      </c>
      <c r="D23" s="521">
        <v>8516.34</v>
      </c>
    </row>
    <row r="24" spans="1:4" s="8" customFormat="1" ht="4.5" customHeight="1">
      <c r="A24" s="62"/>
      <c r="B24" s="62"/>
      <c r="C24" s="62"/>
      <c r="D24" s="62"/>
    </row>
    <row r="25" s="8" customFormat="1" ht="17.25" customHeight="1"/>
    <row r="26" s="8" customFormat="1" ht="18" customHeight="1"/>
    <row r="27" s="8" customFormat="1" ht="18" customHeight="1"/>
    <row r="28" s="8" customFormat="1" ht="18" customHeight="1"/>
    <row r="29" s="8" customFormat="1" ht="18" customHeight="1"/>
    <row r="30" s="8" customFormat="1" ht="18" customHeight="1"/>
    <row r="31" spans="1:4" ht="18" customHeight="1">
      <c r="A31" s="9"/>
      <c r="B31" s="9"/>
      <c r="C31" s="9"/>
      <c r="D31" s="9"/>
    </row>
    <row r="32" ht="18" customHeight="1"/>
    <row r="33" ht="18" customHeight="1"/>
  </sheetData>
  <sheetProtection/>
  <mergeCells count="2">
    <mergeCell ref="A2:D2"/>
    <mergeCell ref="A4:D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&amp;P+22&amp;]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D2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22.69921875" style="10" customWidth="1"/>
    <col min="2" max="3" width="8.796875" style="10" customWidth="1"/>
    <col min="4" max="4" width="9.296875" style="10" customWidth="1"/>
    <col min="5" max="16384" width="8.8984375" style="10" customWidth="1"/>
  </cols>
  <sheetData>
    <row r="1" spans="1:4" ht="15">
      <c r="A1" s="8" t="s">
        <v>375</v>
      </c>
      <c r="B1" s="9"/>
      <c r="C1" s="9"/>
      <c r="D1" s="9"/>
    </row>
    <row r="2" spans="1:4" ht="31.5" customHeight="1">
      <c r="A2" s="674" t="s">
        <v>369</v>
      </c>
      <c r="B2" s="674"/>
      <c r="C2" s="674"/>
      <c r="D2" s="674"/>
    </row>
    <row r="3" spans="1:4" ht="21.75" customHeight="1">
      <c r="A3" s="11" t="s">
        <v>374</v>
      </c>
      <c r="B3" s="11"/>
      <c r="C3" s="11"/>
      <c r="D3" s="11"/>
    </row>
    <row r="4" spans="1:4" ht="21.75" customHeight="1">
      <c r="A4" s="674" t="s">
        <v>1190</v>
      </c>
      <c r="B4" s="674"/>
      <c r="C4" s="674"/>
      <c r="D4" s="674"/>
    </row>
    <row r="5" ht="20.25" customHeight="1"/>
    <row r="6" spans="1:4" s="8" customFormat="1" ht="33" customHeight="1">
      <c r="A6" s="61" t="s">
        <v>349</v>
      </c>
      <c r="B6" s="514" t="s">
        <v>350</v>
      </c>
      <c r="C6" s="514" t="s">
        <v>351</v>
      </c>
      <c r="D6" s="514" t="s">
        <v>352</v>
      </c>
    </row>
    <row r="7" spans="1:4" s="8" customFormat="1" ht="7.5" customHeight="1">
      <c r="A7" s="510"/>
      <c r="B7" s="510"/>
      <c r="C7" s="510"/>
      <c r="D7" s="510"/>
    </row>
    <row r="8" spans="1:4" s="8" customFormat="1" ht="18" customHeight="1">
      <c r="A8" s="76" t="s">
        <v>226</v>
      </c>
      <c r="B8" s="515">
        <v>42486.55</v>
      </c>
      <c r="C8" s="516">
        <v>48.79589321797133</v>
      </c>
      <c r="D8" s="515">
        <v>207316.9157</v>
      </c>
    </row>
    <row r="9" spans="1:4" s="8" customFormat="1" ht="19.5" customHeight="1">
      <c r="A9" s="138" t="s">
        <v>353</v>
      </c>
      <c r="B9" s="517">
        <v>438</v>
      </c>
      <c r="C9" s="518">
        <v>52.4</v>
      </c>
      <c r="D9" s="517">
        <v>2295.12</v>
      </c>
    </row>
    <row r="10" spans="1:4" s="8" customFormat="1" ht="19.5" customHeight="1">
      <c r="A10" s="138" t="s">
        <v>354</v>
      </c>
      <c r="B10" s="517">
        <v>650</v>
      </c>
      <c r="C10" s="518">
        <v>52.48</v>
      </c>
      <c r="D10" s="517">
        <v>3411.2</v>
      </c>
    </row>
    <row r="11" spans="1:4" s="8" customFormat="1" ht="19.5" customHeight="1">
      <c r="A11" s="138" t="s">
        <v>355</v>
      </c>
      <c r="B11" s="517">
        <v>2160</v>
      </c>
      <c r="C11" s="518">
        <v>48.5</v>
      </c>
      <c r="D11" s="517">
        <v>10476</v>
      </c>
    </row>
    <row r="12" spans="1:4" s="8" customFormat="1" ht="19.5" customHeight="1">
      <c r="A12" s="138" t="s">
        <v>356</v>
      </c>
      <c r="B12" s="517">
        <v>1652</v>
      </c>
      <c r="C12" s="518">
        <v>51</v>
      </c>
      <c r="D12" s="517">
        <v>8425.2</v>
      </c>
    </row>
    <row r="13" spans="1:4" s="8" customFormat="1" ht="19.5" customHeight="1">
      <c r="A13" s="138" t="s">
        <v>357</v>
      </c>
      <c r="B13" s="517">
        <v>3481</v>
      </c>
      <c r="C13" s="518">
        <v>48.7</v>
      </c>
      <c r="D13" s="517">
        <v>16952.47</v>
      </c>
    </row>
    <row r="14" spans="1:4" s="8" customFormat="1" ht="19.5" customHeight="1">
      <c r="A14" s="138" t="s">
        <v>358</v>
      </c>
      <c r="B14" s="517">
        <v>4510</v>
      </c>
      <c r="C14" s="518">
        <v>45.76</v>
      </c>
      <c r="D14" s="517">
        <v>20637.76</v>
      </c>
    </row>
    <row r="15" spans="1:4" s="8" customFormat="1" ht="19.5" customHeight="1">
      <c r="A15" s="138" t="s">
        <v>359</v>
      </c>
      <c r="B15" s="517">
        <v>1940</v>
      </c>
      <c r="C15" s="518">
        <v>49.5</v>
      </c>
      <c r="D15" s="517">
        <v>9603</v>
      </c>
    </row>
    <row r="16" spans="1:4" s="8" customFormat="1" ht="19.5" customHeight="1">
      <c r="A16" s="138" t="s">
        <v>360</v>
      </c>
      <c r="B16" s="517">
        <v>2440</v>
      </c>
      <c r="C16" s="518">
        <v>48.34</v>
      </c>
      <c r="D16" s="517">
        <v>11794.960000000001</v>
      </c>
    </row>
    <row r="17" spans="1:4" s="8" customFormat="1" ht="19.5" customHeight="1">
      <c r="A17" s="138" t="s">
        <v>361</v>
      </c>
      <c r="B17" s="517">
        <v>7388</v>
      </c>
      <c r="C17" s="518">
        <v>48.6</v>
      </c>
      <c r="D17" s="517">
        <v>35905.68</v>
      </c>
    </row>
    <row r="18" spans="1:4" s="8" customFormat="1" ht="19.5" customHeight="1">
      <c r="A18" s="138" t="s">
        <v>362</v>
      </c>
      <c r="B18" s="517">
        <v>3449</v>
      </c>
      <c r="C18" s="518">
        <v>51.47</v>
      </c>
      <c r="D18" s="517">
        <v>17752.003</v>
      </c>
    </row>
    <row r="19" spans="1:4" s="8" customFormat="1" ht="19.5" customHeight="1">
      <c r="A19" s="138" t="s">
        <v>363</v>
      </c>
      <c r="B19" s="517">
        <v>1300</v>
      </c>
      <c r="C19" s="518">
        <v>48.3</v>
      </c>
      <c r="D19" s="517">
        <v>6278.999999999999</v>
      </c>
    </row>
    <row r="20" spans="1:4" s="8" customFormat="1" ht="19.5" customHeight="1">
      <c r="A20" s="138" t="s">
        <v>364</v>
      </c>
      <c r="B20" s="521">
        <v>1877</v>
      </c>
      <c r="C20" s="522">
        <v>48.4</v>
      </c>
      <c r="D20" s="521">
        <v>9084.68</v>
      </c>
    </row>
    <row r="21" spans="1:4" s="8" customFormat="1" ht="19.5" customHeight="1">
      <c r="A21" s="138" t="s">
        <v>365</v>
      </c>
      <c r="B21" s="521">
        <v>2950</v>
      </c>
      <c r="C21" s="522">
        <v>52.3</v>
      </c>
      <c r="D21" s="521">
        <v>15428.5</v>
      </c>
    </row>
    <row r="22" spans="1:4" s="8" customFormat="1" ht="19.5" customHeight="1">
      <c r="A22" s="138" t="s">
        <v>366</v>
      </c>
      <c r="B22" s="521">
        <v>6332</v>
      </c>
      <c r="C22" s="522">
        <v>48.7</v>
      </c>
      <c r="D22" s="521">
        <v>30836.840000000004</v>
      </c>
    </row>
    <row r="23" spans="1:4" s="8" customFormat="1" ht="19.5" customHeight="1">
      <c r="A23" s="138" t="s">
        <v>367</v>
      </c>
      <c r="B23" s="521">
        <v>1919.55</v>
      </c>
      <c r="C23" s="522">
        <v>43.94</v>
      </c>
      <c r="D23" s="521">
        <v>8434.5027</v>
      </c>
    </row>
    <row r="24" spans="1:4" s="8" customFormat="1" ht="4.5" customHeight="1">
      <c r="A24" s="62"/>
      <c r="B24" s="62"/>
      <c r="C24" s="62"/>
      <c r="D24" s="62"/>
    </row>
    <row r="25" s="8" customFormat="1" ht="12.75"/>
    <row r="26" s="8" customFormat="1" ht="18" customHeight="1"/>
  </sheetData>
  <sheetProtection/>
  <mergeCells count="2">
    <mergeCell ref="A2:D2"/>
    <mergeCell ref="A4:D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&amp;P+23&amp;]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1">
      <selection activeCell="G12" sqref="G12"/>
    </sheetView>
  </sheetViews>
  <sheetFormatPr defaultColWidth="8.796875" defaultRowHeight="15"/>
  <cols>
    <col min="1" max="1" width="22.69921875" style="10" customWidth="1"/>
    <col min="2" max="4" width="8.796875" style="10" customWidth="1"/>
    <col min="5" max="16384" width="8.8984375" style="10" customWidth="1"/>
  </cols>
  <sheetData>
    <row r="1" spans="1:4" ht="15">
      <c r="A1" s="8" t="s">
        <v>377</v>
      </c>
      <c r="B1" s="9"/>
      <c r="C1" s="9"/>
      <c r="D1" s="9"/>
    </row>
    <row r="2" spans="1:4" ht="31.5" customHeight="1">
      <c r="A2" s="674" t="s">
        <v>369</v>
      </c>
      <c r="B2" s="674"/>
      <c r="C2" s="674"/>
      <c r="D2" s="674"/>
    </row>
    <row r="3" spans="1:4" ht="18">
      <c r="A3" s="11" t="s">
        <v>376</v>
      </c>
      <c r="B3" s="11"/>
      <c r="C3" s="11"/>
      <c r="D3" s="11"/>
    </row>
    <row r="4" spans="1:4" ht="20.25" customHeight="1">
      <c r="A4" s="674" t="s">
        <v>1190</v>
      </c>
      <c r="B4" s="674"/>
      <c r="C4" s="674"/>
      <c r="D4" s="674"/>
    </row>
    <row r="5" ht="20.25" customHeight="1"/>
    <row r="6" spans="1:4" s="8" customFormat="1" ht="33" customHeight="1">
      <c r="A6" s="61" t="s">
        <v>349</v>
      </c>
      <c r="B6" s="514" t="s">
        <v>350</v>
      </c>
      <c r="C6" s="514" t="s">
        <v>351</v>
      </c>
      <c r="D6" s="514" t="s">
        <v>352</v>
      </c>
    </row>
    <row r="7" spans="1:4" s="8" customFormat="1" ht="7.5" customHeight="1">
      <c r="A7" s="86"/>
      <c r="B7" s="86"/>
      <c r="C7" s="86"/>
      <c r="D7" s="86"/>
    </row>
    <row r="8" spans="1:4" s="8" customFormat="1" ht="18" customHeight="1">
      <c r="A8" s="76" t="s">
        <v>226</v>
      </c>
      <c r="B8" s="515">
        <v>26989.5</v>
      </c>
      <c r="C8" s="516">
        <v>48.736217047370275</v>
      </c>
      <c r="D8" s="515">
        <v>131536.613</v>
      </c>
    </row>
    <row r="9" spans="1:4" s="8" customFormat="1" ht="20.25" customHeight="1">
      <c r="A9" s="138" t="s">
        <v>353</v>
      </c>
      <c r="B9" s="517">
        <v>290</v>
      </c>
      <c r="C9" s="518">
        <v>50.07</v>
      </c>
      <c r="D9" s="517">
        <v>1452.03</v>
      </c>
    </row>
    <row r="10" spans="1:4" s="8" customFormat="1" ht="20.25" customHeight="1">
      <c r="A10" s="138" t="s">
        <v>354</v>
      </c>
      <c r="B10" s="517">
        <v>435</v>
      </c>
      <c r="C10" s="518">
        <v>50</v>
      </c>
      <c r="D10" s="517">
        <v>2175</v>
      </c>
    </row>
    <row r="11" spans="1:4" s="8" customFormat="1" ht="20.25" customHeight="1">
      <c r="A11" s="138" t="s">
        <v>355</v>
      </c>
      <c r="B11" s="517">
        <v>1600</v>
      </c>
      <c r="C11" s="518">
        <v>48.3</v>
      </c>
      <c r="D11" s="517">
        <v>7728</v>
      </c>
    </row>
    <row r="12" spans="1:4" s="8" customFormat="1" ht="20.25" customHeight="1">
      <c r="A12" s="138" t="s">
        <v>356</v>
      </c>
      <c r="B12" s="517">
        <v>1126</v>
      </c>
      <c r="C12" s="518">
        <v>49.2</v>
      </c>
      <c r="D12" s="517">
        <v>5539.92</v>
      </c>
    </row>
    <row r="13" spans="1:4" s="8" customFormat="1" ht="20.25" customHeight="1">
      <c r="A13" s="138" t="s">
        <v>357</v>
      </c>
      <c r="B13" s="517">
        <v>2404</v>
      </c>
      <c r="C13" s="518">
        <v>49</v>
      </c>
      <c r="D13" s="517">
        <v>11779.6</v>
      </c>
    </row>
    <row r="14" spans="1:4" s="8" customFormat="1" ht="20.25" customHeight="1">
      <c r="A14" s="138" t="s">
        <v>358</v>
      </c>
      <c r="B14" s="517">
        <v>2522</v>
      </c>
      <c r="C14" s="518">
        <v>48.12</v>
      </c>
      <c r="D14" s="517">
        <v>12135.864</v>
      </c>
    </row>
    <row r="15" spans="1:4" s="8" customFormat="1" ht="20.25" customHeight="1">
      <c r="A15" s="138" t="s">
        <v>359</v>
      </c>
      <c r="B15" s="517">
        <v>1000</v>
      </c>
      <c r="C15" s="518">
        <v>49</v>
      </c>
      <c r="D15" s="517">
        <v>4900</v>
      </c>
    </row>
    <row r="16" spans="1:4" s="8" customFormat="1" ht="20.25" customHeight="1">
      <c r="A16" s="138" t="s">
        <v>360</v>
      </c>
      <c r="B16" s="517">
        <v>1962</v>
      </c>
      <c r="C16" s="518">
        <v>48.13</v>
      </c>
      <c r="D16" s="517">
        <v>9443.106000000002</v>
      </c>
    </row>
    <row r="17" spans="1:4" s="8" customFormat="1" ht="20.25" customHeight="1">
      <c r="A17" s="138" t="s">
        <v>361</v>
      </c>
      <c r="B17" s="517">
        <v>6886</v>
      </c>
      <c r="C17" s="518">
        <v>48.9</v>
      </c>
      <c r="D17" s="517">
        <v>33672.53999999999</v>
      </c>
    </row>
    <row r="18" spans="1:4" s="8" customFormat="1" ht="20.25" customHeight="1">
      <c r="A18" s="138" t="s">
        <v>362</v>
      </c>
      <c r="B18" s="517">
        <v>696</v>
      </c>
      <c r="C18" s="518">
        <v>50.02</v>
      </c>
      <c r="D18" s="517">
        <v>3481.3920000000007</v>
      </c>
    </row>
    <row r="19" spans="1:4" s="8" customFormat="1" ht="20.25" customHeight="1">
      <c r="A19" s="138" t="s">
        <v>363</v>
      </c>
      <c r="B19" s="517">
        <v>1500</v>
      </c>
      <c r="C19" s="518">
        <v>48.1</v>
      </c>
      <c r="D19" s="517">
        <v>7215</v>
      </c>
    </row>
    <row r="20" spans="1:4" s="8" customFormat="1" ht="20.25" customHeight="1">
      <c r="A20" s="138" t="s">
        <v>364</v>
      </c>
      <c r="B20" s="521">
        <v>819</v>
      </c>
      <c r="C20" s="522">
        <v>48.5</v>
      </c>
      <c r="D20" s="521">
        <v>3972.15</v>
      </c>
    </row>
    <row r="21" spans="1:4" s="8" customFormat="1" ht="20.25" customHeight="1">
      <c r="A21" s="138" t="s">
        <v>365</v>
      </c>
      <c r="B21" s="521">
        <v>1278</v>
      </c>
      <c r="C21" s="522">
        <v>49.47</v>
      </c>
      <c r="D21" s="521">
        <v>6322.266</v>
      </c>
    </row>
    <row r="22" spans="1:4" s="8" customFormat="1" ht="20.25" customHeight="1">
      <c r="A22" s="138" t="s">
        <v>366</v>
      </c>
      <c r="B22" s="521">
        <v>3016.5</v>
      </c>
      <c r="C22" s="522">
        <v>49</v>
      </c>
      <c r="D22" s="521">
        <v>14780.85</v>
      </c>
    </row>
    <row r="23" spans="1:4" s="8" customFormat="1" ht="20.25" customHeight="1">
      <c r="A23" s="138" t="s">
        <v>367</v>
      </c>
      <c r="B23" s="521">
        <v>1455</v>
      </c>
      <c r="C23" s="522">
        <v>47.69</v>
      </c>
      <c r="D23" s="521">
        <v>6938.8949999999995</v>
      </c>
    </row>
    <row r="24" spans="1:4" s="8" customFormat="1" ht="4.5" customHeight="1">
      <c r="A24" s="62"/>
      <c r="B24" s="523"/>
      <c r="C24" s="147"/>
      <c r="D24" s="147"/>
    </row>
    <row r="25" spans="2:6" s="8" customFormat="1" ht="12.75">
      <c r="B25" s="137"/>
      <c r="C25" s="137"/>
      <c r="D25" s="137"/>
      <c r="E25" s="137"/>
      <c r="F25" s="137"/>
    </row>
    <row r="26" s="8" customFormat="1" ht="18" customHeight="1"/>
  </sheetData>
  <sheetProtection/>
  <mergeCells count="2">
    <mergeCell ref="A2:D2"/>
    <mergeCell ref="A4:D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&amp;P+24&amp;]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PageLayoutView="0" workbookViewId="0" topLeftCell="A1">
      <selection activeCell="F10" sqref="F10"/>
    </sheetView>
  </sheetViews>
  <sheetFormatPr defaultColWidth="8.796875" defaultRowHeight="15"/>
  <cols>
    <col min="1" max="1" width="21.69921875" style="10" customWidth="1"/>
    <col min="2" max="4" width="8.19921875" style="10" customWidth="1"/>
    <col min="5" max="6" width="7.3984375" style="10" customWidth="1"/>
    <col min="7" max="16384" width="8.8984375" style="10" customWidth="1"/>
  </cols>
  <sheetData>
    <row r="1" spans="1:4" ht="15">
      <c r="A1" s="8" t="s">
        <v>378</v>
      </c>
      <c r="B1" s="9"/>
      <c r="C1" s="9"/>
      <c r="D1" s="9"/>
    </row>
    <row r="2" spans="1:4" ht="31.5" customHeight="1">
      <c r="A2" s="674" t="s">
        <v>369</v>
      </c>
      <c r="B2" s="674"/>
      <c r="C2" s="674"/>
      <c r="D2" s="674"/>
    </row>
    <row r="3" spans="1:4" ht="25.5" customHeight="1">
      <c r="A3" s="11" t="s">
        <v>379</v>
      </c>
      <c r="B3" s="11"/>
      <c r="C3" s="11"/>
      <c r="D3" s="11"/>
    </row>
    <row r="4" spans="1:4" ht="21.75" customHeight="1">
      <c r="A4" s="674" t="s">
        <v>1190</v>
      </c>
      <c r="B4" s="674"/>
      <c r="C4" s="674"/>
      <c r="D4" s="674"/>
    </row>
    <row r="5" spans="1:4" ht="9.75" customHeight="1">
      <c r="A5" s="28"/>
      <c r="B5" s="28"/>
      <c r="C5" s="28"/>
      <c r="D5" s="28"/>
    </row>
    <row r="6" ht="17.25" customHeight="1"/>
    <row r="7" spans="1:6" s="8" customFormat="1" ht="33" customHeight="1">
      <c r="A7" s="61" t="s">
        <v>349</v>
      </c>
      <c r="B7" s="61" t="s">
        <v>350</v>
      </c>
      <c r="C7" s="61" t="s">
        <v>351</v>
      </c>
      <c r="D7" s="61" t="s">
        <v>352</v>
      </c>
      <c r="E7" s="10"/>
      <c r="F7" s="10"/>
    </row>
    <row r="8" spans="1:6" s="8" customFormat="1" ht="7.5" customHeight="1">
      <c r="A8" s="86"/>
      <c r="B8" s="86"/>
      <c r="C8" s="86"/>
      <c r="D8" s="86"/>
      <c r="E8" s="10"/>
      <c r="F8" s="10"/>
    </row>
    <row r="9" spans="1:6" s="8" customFormat="1" ht="20.25" customHeight="1">
      <c r="A9" s="76" t="s">
        <v>226</v>
      </c>
      <c r="B9" s="524">
        <f>SUM(B10:B25)</f>
        <v>189.2</v>
      </c>
      <c r="C9" s="525">
        <f>D9/B9*10</f>
        <v>168.44608879492603</v>
      </c>
      <c r="D9" s="524">
        <f>SUM(D10:D25)</f>
        <v>3187.0000000000005</v>
      </c>
      <c r="E9" s="10"/>
      <c r="F9" s="10"/>
    </row>
    <row r="10" spans="1:6" s="8" customFormat="1" ht="18" customHeight="1">
      <c r="A10" s="138" t="s">
        <v>353</v>
      </c>
      <c r="B10" s="526" t="s">
        <v>173</v>
      </c>
      <c r="C10" s="526" t="s">
        <v>173</v>
      </c>
      <c r="D10" s="526" t="s">
        <v>173</v>
      </c>
      <c r="E10" s="10"/>
      <c r="F10" s="10"/>
    </row>
    <row r="11" spans="1:6" s="8" customFormat="1" ht="18" customHeight="1">
      <c r="A11" s="138" t="s">
        <v>354</v>
      </c>
      <c r="B11" s="526">
        <v>0.2</v>
      </c>
      <c r="C11" s="526">
        <v>179</v>
      </c>
      <c r="D11" s="526">
        <v>3.6</v>
      </c>
      <c r="E11" s="10"/>
      <c r="F11" s="10"/>
    </row>
    <row r="12" spans="1:6" s="8" customFormat="1" ht="18" customHeight="1">
      <c r="A12" s="138" t="s">
        <v>355</v>
      </c>
      <c r="B12" s="526">
        <v>0</v>
      </c>
      <c r="C12" s="526">
        <v>0</v>
      </c>
      <c r="D12" s="526">
        <v>0</v>
      </c>
      <c r="E12" s="10"/>
      <c r="F12" s="10"/>
    </row>
    <row r="13" spans="1:6" s="8" customFormat="1" ht="18" customHeight="1">
      <c r="A13" s="138" t="s">
        <v>356</v>
      </c>
      <c r="B13" s="526">
        <v>40</v>
      </c>
      <c r="C13" s="527">
        <v>163.8</v>
      </c>
      <c r="D13" s="526">
        <v>655.2</v>
      </c>
      <c r="E13" s="10"/>
      <c r="F13" s="10"/>
    </row>
    <row r="14" spans="1:6" s="8" customFormat="1" ht="18" customHeight="1">
      <c r="A14" s="138" t="s">
        <v>357</v>
      </c>
      <c r="B14" s="526">
        <v>0</v>
      </c>
      <c r="C14" s="526">
        <v>0</v>
      </c>
      <c r="D14" s="526">
        <v>0</v>
      </c>
      <c r="E14" s="10"/>
      <c r="F14" s="10"/>
    </row>
    <row r="15" spans="1:6" s="8" customFormat="1" ht="18" customHeight="1">
      <c r="A15" s="138" t="s">
        <v>358</v>
      </c>
      <c r="B15" s="527">
        <v>45</v>
      </c>
      <c r="C15" s="527">
        <v>177</v>
      </c>
      <c r="D15" s="526">
        <v>796.5</v>
      </c>
      <c r="E15" s="10"/>
      <c r="F15" s="10"/>
    </row>
    <row r="16" spans="1:6" s="8" customFormat="1" ht="18" customHeight="1">
      <c r="A16" s="138" t="s">
        <v>359</v>
      </c>
      <c r="B16" s="526">
        <v>0</v>
      </c>
      <c r="C16" s="526">
        <v>0</v>
      </c>
      <c r="D16" s="526">
        <v>0</v>
      </c>
      <c r="E16" s="10"/>
      <c r="F16" s="10"/>
    </row>
    <row r="17" spans="1:6" s="8" customFormat="1" ht="18" customHeight="1">
      <c r="A17" s="138" t="s">
        <v>360</v>
      </c>
      <c r="B17" s="527" t="s">
        <v>173</v>
      </c>
      <c r="C17" s="527" t="s">
        <v>173</v>
      </c>
      <c r="D17" s="527" t="s">
        <v>173</v>
      </c>
      <c r="E17" s="10"/>
      <c r="F17" s="10"/>
    </row>
    <row r="18" spans="1:6" s="8" customFormat="1" ht="18" customHeight="1">
      <c r="A18" s="138" t="s">
        <v>361</v>
      </c>
      <c r="B18" s="527">
        <v>63</v>
      </c>
      <c r="C18" s="527">
        <v>165.5</v>
      </c>
      <c r="D18" s="526">
        <v>1043</v>
      </c>
      <c r="E18" s="10"/>
      <c r="F18" s="10"/>
    </row>
    <row r="19" spans="1:6" s="8" customFormat="1" ht="18" customHeight="1">
      <c r="A19" s="138" t="s">
        <v>362</v>
      </c>
      <c r="B19" s="526" t="s">
        <v>173</v>
      </c>
      <c r="C19" s="526" t="s">
        <v>173</v>
      </c>
      <c r="D19" s="526" t="s">
        <v>173</v>
      </c>
      <c r="E19" s="10"/>
      <c r="F19" s="10"/>
    </row>
    <row r="20" spans="1:6" s="8" customFormat="1" ht="18" customHeight="1">
      <c r="A20" s="138" t="s">
        <v>363</v>
      </c>
      <c r="B20" s="526">
        <v>37.5</v>
      </c>
      <c r="C20" s="526">
        <f>D20/B20*10</f>
        <v>168.61333333333332</v>
      </c>
      <c r="D20" s="526">
        <v>632.3</v>
      </c>
      <c r="E20" s="10"/>
      <c r="F20" s="10"/>
    </row>
    <row r="21" spans="1:6" s="8" customFormat="1" ht="18" customHeight="1">
      <c r="A21" s="138" t="s">
        <v>364</v>
      </c>
      <c r="B21" s="526">
        <v>3.5</v>
      </c>
      <c r="C21" s="527">
        <v>161</v>
      </c>
      <c r="D21" s="526">
        <v>56.4</v>
      </c>
      <c r="E21" s="10"/>
      <c r="F21" s="10"/>
    </row>
    <row r="22" spans="1:6" s="8" customFormat="1" ht="18" customHeight="1">
      <c r="A22" s="138" t="s">
        <v>365</v>
      </c>
      <c r="B22" s="526">
        <v>0</v>
      </c>
      <c r="C22" s="526">
        <v>0</v>
      </c>
      <c r="D22" s="526">
        <v>0</v>
      </c>
      <c r="E22" s="10"/>
      <c r="F22" s="10"/>
    </row>
    <row r="23" spans="1:6" s="8" customFormat="1" ht="18" customHeight="1">
      <c r="A23" s="138" t="s">
        <v>366</v>
      </c>
      <c r="B23" s="526" t="s">
        <v>173</v>
      </c>
      <c r="C23" s="526" t="s">
        <v>173</v>
      </c>
      <c r="D23" s="526" t="s">
        <v>173</v>
      </c>
      <c r="E23" s="10"/>
      <c r="F23" s="10"/>
    </row>
    <row r="24" spans="1:6" s="8" customFormat="1" ht="17.25" customHeight="1">
      <c r="A24" s="138" t="s">
        <v>367</v>
      </c>
      <c r="B24" s="527">
        <v>0</v>
      </c>
      <c r="C24" s="527">
        <v>0</v>
      </c>
      <c r="D24" s="526">
        <v>0</v>
      </c>
      <c r="E24" s="10"/>
      <c r="F24" s="10"/>
    </row>
    <row r="25" spans="1:6" s="8" customFormat="1" ht="4.5" customHeight="1">
      <c r="A25" s="62"/>
      <c r="B25" s="148"/>
      <c r="C25" s="148"/>
      <c r="D25" s="148"/>
      <c r="E25" s="10"/>
      <c r="F25" s="10"/>
    </row>
    <row r="26" spans="5:6" s="8" customFormat="1" ht="18" customHeight="1">
      <c r="E26" s="10"/>
      <c r="F26" s="10"/>
    </row>
    <row r="27" spans="5:6" s="8" customFormat="1" ht="18.75" customHeight="1">
      <c r="E27" s="10"/>
      <c r="F27" s="10"/>
    </row>
    <row r="28" spans="5:6" s="8" customFormat="1" ht="18" customHeight="1">
      <c r="E28" s="10"/>
      <c r="F28" s="10"/>
    </row>
    <row r="29" spans="5:6" s="8" customFormat="1" ht="18" customHeight="1">
      <c r="E29" s="10"/>
      <c r="F29" s="10"/>
    </row>
    <row r="30" spans="5:6" s="8" customFormat="1" ht="18" customHeight="1">
      <c r="E30" s="10"/>
      <c r="F30" s="10"/>
    </row>
    <row r="31" spans="1:4" ht="18" customHeight="1">
      <c r="A31" s="9"/>
      <c r="B31" s="9"/>
      <c r="C31" s="9"/>
      <c r="D31" s="9"/>
    </row>
    <row r="32" ht="18" customHeight="1"/>
  </sheetData>
  <sheetProtection/>
  <mergeCells count="2">
    <mergeCell ref="A2:D2"/>
    <mergeCell ref="A4:D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&amp;P+25&amp;]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PageLayoutView="0" workbookViewId="0" topLeftCell="A1">
      <selection activeCell="G12" sqref="G12"/>
    </sheetView>
  </sheetViews>
  <sheetFormatPr defaultColWidth="8.796875" defaultRowHeight="15"/>
  <cols>
    <col min="1" max="1" width="22.19921875" style="10" customWidth="1"/>
    <col min="2" max="4" width="8.19921875" style="10" customWidth="1"/>
    <col min="5" max="16384" width="8.8984375" style="10" customWidth="1"/>
  </cols>
  <sheetData>
    <row r="1" spans="1:4" ht="15">
      <c r="A1" s="8" t="s">
        <v>380</v>
      </c>
      <c r="B1" s="9"/>
      <c r="C1" s="9"/>
      <c r="D1" s="9"/>
    </row>
    <row r="2" spans="1:4" ht="29.25" customHeight="1">
      <c r="A2" s="674" t="s">
        <v>369</v>
      </c>
      <c r="B2" s="674"/>
      <c r="C2" s="674"/>
      <c r="D2" s="674"/>
    </row>
    <row r="3" spans="1:4" ht="18">
      <c r="A3" s="674" t="s">
        <v>1191</v>
      </c>
      <c r="B3" s="674"/>
      <c r="C3" s="674"/>
      <c r="D3" s="674"/>
    </row>
    <row r="4" spans="1:4" ht="9.75" customHeight="1">
      <c r="A4" s="28"/>
      <c r="B4" s="28"/>
      <c r="C4" s="28"/>
      <c r="D4" s="28"/>
    </row>
    <row r="5" spans="1:4" ht="19.5" customHeight="1">
      <c r="A5" s="149"/>
      <c r="B5" s="149"/>
      <c r="C5" s="149"/>
      <c r="D5" s="150"/>
    </row>
    <row r="6" spans="1:4" s="8" customFormat="1" ht="33" customHeight="1">
      <c r="A6" s="61" t="s">
        <v>349</v>
      </c>
      <c r="B6" s="514" t="s">
        <v>350</v>
      </c>
      <c r="C6" s="514" t="s">
        <v>351</v>
      </c>
      <c r="D6" s="514" t="s">
        <v>352</v>
      </c>
    </row>
    <row r="7" spans="1:4" s="8" customFormat="1" ht="7.5" customHeight="1">
      <c r="A7" s="86"/>
      <c r="B7" s="86"/>
      <c r="C7" s="86"/>
      <c r="D7" s="86"/>
    </row>
    <row r="8" spans="1:4" s="8" customFormat="1" ht="22.5" customHeight="1">
      <c r="A8" s="76" t="s">
        <v>226</v>
      </c>
      <c r="B8" s="528">
        <f>SUM(B9:B24)</f>
        <v>319.85</v>
      </c>
      <c r="C8" s="525">
        <f>D8/B8*10</f>
        <v>6.168516492105675</v>
      </c>
      <c r="D8" s="524">
        <f>SUM(D9:D24)</f>
        <v>197.3</v>
      </c>
    </row>
    <row r="9" spans="1:4" s="8" customFormat="1" ht="21.75" customHeight="1">
      <c r="A9" s="138" t="s">
        <v>353</v>
      </c>
      <c r="B9" s="230">
        <v>3</v>
      </c>
      <c r="C9" s="527">
        <v>7.2</v>
      </c>
      <c r="D9" s="526">
        <v>2.2</v>
      </c>
    </row>
    <row r="10" spans="1:4" s="8" customFormat="1" ht="21.75" customHeight="1">
      <c r="A10" s="138" t="s">
        <v>354</v>
      </c>
      <c r="B10" s="230">
        <v>0.7</v>
      </c>
      <c r="C10" s="527">
        <v>7.2</v>
      </c>
      <c r="D10" s="526">
        <v>0.47</v>
      </c>
    </row>
    <row r="11" spans="1:4" s="8" customFormat="1" ht="21.75" customHeight="1">
      <c r="A11" s="138" t="s">
        <v>355</v>
      </c>
      <c r="B11" s="230">
        <v>0</v>
      </c>
      <c r="C11" s="527">
        <v>0</v>
      </c>
      <c r="D11" s="526">
        <v>0</v>
      </c>
    </row>
    <row r="12" spans="1:4" s="8" customFormat="1" ht="21.75" customHeight="1">
      <c r="A12" s="138" t="s">
        <v>356</v>
      </c>
      <c r="B12" s="230">
        <v>4</v>
      </c>
      <c r="C12" s="527">
        <v>7</v>
      </c>
      <c r="D12" s="526">
        <v>2.8</v>
      </c>
    </row>
    <row r="13" spans="1:4" s="8" customFormat="1" ht="21.75" customHeight="1">
      <c r="A13" s="138" t="s">
        <v>357</v>
      </c>
      <c r="B13" s="230">
        <v>0</v>
      </c>
      <c r="C13" s="527">
        <v>0</v>
      </c>
      <c r="D13" s="526">
        <v>0</v>
      </c>
    </row>
    <row r="14" spans="1:4" s="8" customFormat="1" ht="21.75" customHeight="1">
      <c r="A14" s="138" t="s">
        <v>358</v>
      </c>
      <c r="B14" s="159">
        <v>0.6</v>
      </c>
      <c r="C14" s="527">
        <f>D14/B14*10</f>
        <v>5.166666666666667</v>
      </c>
      <c r="D14" s="527">
        <v>0.31</v>
      </c>
    </row>
    <row r="15" spans="1:4" s="8" customFormat="1" ht="21.75" customHeight="1">
      <c r="A15" s="138" t="s">
        <v>359</v>
      </c>
      <c r="B15" s="159">
        <v>121</v>
      </c>
      <c r="C15" s="527">
        <v>6.94</v>
      </c>
      <c r="D15" s="526">
        <v>84</v>
      </c>
    </row>
    <row r="16" spans="1:4" s="8" customFormat="1" ht="21.75" customHeight="1">
      <c r="A16" s="138" t="s">
        <v>360</v>
      </c>
      <c r="B16" s="159">
        <v>70</v>
      </c>
      <c r="C16" s="527">
        <v>6.1</v>
      </c>
      <c r="D16" s="526">
        <v>42.7</v>
      </c>
    </row>
    <row r="17" spans="1:4" s="8" customFormat="1" ht="21.75" customHeight="1">
      <c r="A17" s="138" t="s">
        <v>361</v>
      </c>
      <c r="B17" s="230">
        <v>0</v>
      </c>
      <c r="C17" s="527">
        <v>0</v>
      </c>
      <c r="D17" s="526">
        <v>0</v>
      </c>
    </row>
    <row r="18" spans="1:4" s="8" customFormat="1" ht="21.75" customHeight="1">
      <c r="A18" s="138" t="s">
        <v>362</v>
      </c>
      <c r="B18" s="230">
        <v>0</v>
      </c>
      <c r="C18" s="527">
        <v>0</v>
      </c>
      <c r="D18" s="526">
        <v>0</v>
      </c>
    </row>
    <row r="19" spans="1:4" s="8" customFormat="1" ht="21.75" customHeight="1">
      <c r="A19" s="529" t="s">
        <v>363</v>
      </c>
      <c r="B19" s="159">
        <v>7</v>
      </c>
      <c r="C19" s="527">
        <f>D19/B19*10</f>
        <v>5.285714285714286</v>
      </c>
      <c r="D19" s="526">
        <v>3.7</v>
      </c>
    </row>
    <row r="20" spans="1:4" s="8" customFormat="1" ht="21.75" customHeight="1">
      <c r="A20" s="138" t="s">
        <v>364</v>
      </c>
      <c r="B20" s="159">
        <v>9.6</v>
      </c>
      <c r="C20" s="527">
        <f>D20/B20*10</f>
        <v>5.833333333333334</v>
      </c>
      <c r="D20" s="526">
        <v>5.6</v>
      </c>
    </row>
    <row r="21" spans="1:4" s="8" customFormat="1" ht="21.75" customHeight="1">
      <c r="A21" s="138" t="s">
        <v>365</v>
      </c>
      <c r="B21" s="159">
        <v>30.4</v>
      </c>
      <c r="C21" s="527">
        <f>D21/B21*10</f>
        <v>5.394736842105264</v>
      </c>
      <c r="D21" s="526">
        <v>16.4</v>
      </c>
    </row>
    <row r="22" spans="1:4" s="8" customFormat="1" ht="21.75" customHeight="1">
      <c r="A22" s="138" t="s">
        <v>366</v>
      </c>
      <c r="B22" s="159">
        <v>0</v>
      </c>
      <c r="C22" s="527">
        <v>0</v>
      </c>
      <c r="D22" s="526">
        <v>0</v>
      </c>
    </row>
    <row r="23" spans="1:4" s="8" customFormat="1" ht="18" customHeight="1">
      <c r="A23" s="529" t="s">
        <v>367</v>
      </c>
      <c r="B23" s="159">
        <v>73.55</v>
      </c>
      <c r="C23" s="527">
        <f>D23/B23*10</f>
        <v>5.318830727396328</v>
      </c>
      <c r="D23" s="526">
        <v>39.12</v>
      </c>
    </row>
    <row r="24" spans="1:4" s="8" customFormat="1" ht="4.5" customHeight="1">
      <c r="A24" s="62"/>
      <c r="B24" s="148"/>
      <c r="C24" s="530"/>
      <c r="D24" s="148"/>
    </row>
    <row r="25" s="8" customFormat="1" ht="13.5" customHeight="1">
      <c r="D25" s="33"/>
    </row>
    <row r="26" s="8" customFormat="1" ht="12.75">
      <c r="D26" s="33"/>
    </row>
    <row r="27" s="8" customFormat="1" ht="12.75">
      <c r="D27" s="33"/>
    </row>
    <row r="28" s="8" customFormat="1" ht="12.75">
      <c r="D28" s="33"/>
    </row>
    <row r="29" s="8" customFormat="1" ht="12.75">
      <c r="D29" s="33"/>
    </row>
    <row r="30" s="8" customFormat="1" ht="12.75"/>
    <row r="31" spans="1:4" ht="15">
      <c r="A31" s="9"/>
      <c r="B31" s="9"/>
      <c r="C31" s="9"/>
      <c r="D31" s="9"/>
    </row>
  </sheetData>
  <sheetProtection/>
  <mergeCells count="2">
    <mergeCell ref="A2:D2"/>
    <mergeCell ref="A3:D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&amp;P+26&amp;]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16.59765625" style="10" customWidth="1"/>
    <col min="2" max="6" width="6.296875" style="10" customWidth="1"/>
    <col min="7" max="16384" width="8.8984375" style="10" customWidth="1"/>
  </cols>
  <sheetData>
    <row r="1" spans="1:2" ht="15">
      <c r="A1" s="8" t="s">
        <v>385</v>
      </c>
      <c r="B1" s="9"/>
    </row>
    <row r="2" spans="1:6" ht="29.25" customHeight="1">
      <c r="A2" s="684" t="s">
        <v>381</v>
      </c>
      <c r="B2" s="684"/>
      <c r="C2" s="684"/>
      <c r="D2" s="684"/>
      <c r="E2" s="684"/>
      <c r="F2" s="684"/>
    </row>
    <row r="3" spans="1:6" ht="9.75" customHeight="1">
      <c r="A3" s="28"/>
      <c r="B3" s="28"/>
      <c r="C3" s="28"/>
      <c r="D3" s="28"/>
      <c r="E3" s="28"/>
      <c r="F3" s="28"/>
    </row>
    <row r="4" ht="21.75" customHeight="1">
      <c r="F4" s="496" t="s">
        <v>331</v>
      </c>
    </row>
    <row r="5" spans="1:6" s="8" customFormat="1" ht="27" customHeight="1">
      <c r="A5" s="86" t="s">
        <v>349</v>
      </c>
      <c r="B5" s="200">
        <v>2011</v>
      </c>
      <c r="C5" s="200">
        <v>2012</v>
      </c>
      <c r="D5" s="200">
        <v>2013</v>
      </c>
      <c r="E5" s="200">
        <v>2014</v>
      </c>
      <c r="F5" s="200">
        <v>2015</v>
      </c>
    </row>
    <row r="6" spans="1:6" s="8" customFormat="1" ht="7.5" customHeight="1">
      <c r="A6" s="86"/>
      <c r="B6" s="510"/>
      <c r="C6" s="510"/>
      <c r="D6" s="510"/>
      <c r="E6" s="510"/>
      <c r="F6" s="510"/>
    </row>
    <row r="7" spans="1:6" s="8" customFormat="1" ht="21" customHeight="1">
      <c r="A7" s="76" t="s">
        <v>226</v>
      </c>
      <c r="B7" s="136">
        <v>1103</v>
      </c>
      <c r="C7" s="136">
        <v>803</v>
      </c>
      <c r="D7" s="136">
        <v>711</v>
      </c>
      <c r="E7" s="512">
        <v>273.3</v>
      </c>
      <c r="F7" s="511">
        <f>'[2]B15-lúavụmùa'!B9</f>
        <v>285.4</v>
      </c>
    </row>
    <row r="8" spans="1:6" s="8" customFormat="1" ht="19.5" customHeight="1">
      <c r="A8" s="138" t="s">
        <v>353</v>
      </c>
      <c r="B8" s="140">
        <v>80</v>
      </c>
      <c r="C8" s="140">
        <v>55</v>
      </c>
      <c r="D8" s="140">
        <v>90</v>
      </c>
      <c r="E8" s="517">
        <v>80</v>
      </c>
      <c r="F8" s="513">
        <f>'[2]B15-lúavụmùa'!B10</f>
        <v>75</v>
      </c>
    </row>
    <row r="9" spans="1:6" s="8" customFormat="1" ht="19.5" customHeight="1">
      <c r="A9" s="138" t="s">
        <v>354</v>
      </c>
      <c r="B9" s="531">
        <v>0</v>
      </c>
      <c r="C9" s="531">
        <v>0</v>
      </c>
      <c r="D9" s="531"/>
      <c r="E9" s="517">
        <v>0</v>
      </c>
      <c r="F9" s="513">
        <f>'[2]B15-lúavụmùa'!B11</f>
        <v>0</v>
      </c>
    </row>
    <row r="10" spans="1:6" s="8" customFormat="1" ht="19.5" customHeight="1">
      <c r="A10" s="138" t="s">
        <v>355</v>
      </c>
      <c r="B10" s="531">
        <v>0</v>
      </c>
      <c r="C10" s="531">
        <v>0</v>
      </c>
      <c r="D10" s="531"/>
      <c r="E10" s="517">
        <v>0</v>
      </c>
      <c r="F10" s="513">
        <f>'[2]B15-lúavụmùa'!B12</f>
        <v>0</v>
      </c>
    </row>
    <row r="11" spans="1:6" s="8" customFormat="1" ht="19.5" customHeight="1">
      <c r="A11" s="138" t="s">
        <v>356</v>
      </c>
      <c r="B11" s="531">
        <v>0</v>
      </c>
      <c r="C11" s="531">
        <v>0</v>
      </c>
      <c r="D11" s="531"/>
      <c r="E11" s="517">
        <v>5</v>
      </c>
      <c r="F11" s="513">
        <f>'[2]B15-lúavụmùa'!B13</f>
        <v>0</v>
      </c>
    </row>
    <row r="12" spans="1:6" s="8" customFormat="1" ht="19.5" customHeight="1">
      <c r="A12" s="138" t="s">
        <v>357</v>
      </c>
      <c r="B12" s="531">
        <v>0</v>
      </c>
      <c r="C12" s="531">
        <v>0</v>
      </c>
      <c r="D12" s="531"/>
      <c r="E12" s="517">
        <v>0</v>
      </c>
      <c r="F12" s="513">
        <f>'[2]B15-lúavụmùa'!B14</f>
        <v>0</v>
      </c>
    </row>
    <row r="13" spans="1:6" s="8" customFormat="1" ht="19.5" customHeight="1">
      <c r="A13" s="138" t="s">
        <v>358</v>
      </c>
      <c r="B13" s="140">
        <v>50</v>
      </c>
      <c r="C13" s="140">
        <v>50</v>
      </c>
      <c r="D13" s="140">
        <v>40</v>
      </c>
      <c r="E13" s="517">
        <v>40</v>
      </c>
      <c r="F13" s="513">
        <f>'[2]B15-lúavụmùa'!B15</f>
        <v>29.2</v>
      </c>
    </row>
    <row r="14" spans="1:6" s="8" customFormat="1" ht="19.5" customHeight="1">
      <c r="A14" s="138" t="s">
        <v>359</v>
      </c>
      <c r="B14" s="140">
        <v>20</v>
      </c>
      <c r="C14" s="140">
        <v>15</v>
      </c>
      <c r="D14" s="140">
        <v>13</v>
      </c>
      <c r="E14" s="517">
        <v>0</v>
      </c>
      <c r="F14" s="513">
        <f>'[2]B15-lúavụmùa'!B16</f>
        <v>0</v>
      </c>
    </row>
    <row r="15" spans="1:6" s="8" customFormat="1" ht="19.5" customHeight="1">
      <c r="A15" s="138" t="s">
        <v>360</v>
      </c>
      <c r="B15" s="145">
        <v>1</v>
      </c>
      <c r="C15" s="145">
        <v>0</v>
      </c>
      <c r="D15" s="531"/>
      <c r="E15" s="517">
        <v>0</v>
      </c>
      <c r="F15" s="513">
        <f>'[2]B15-lúavụmùa'!B17</f>
        <v>0</v>
      </c>
    </row>
    <row r="16" spans="1:6" s="8" customFormat="1" ht="19.5" customHeight="1">
      <c r="A16" s="138" t="s">
        <v>361</v>
      </c>
      <c r="B16" s="531">
        <v>21</v>
      </c>
      <c r="C16" s="145">
        <v>30</v>
      </c>
      <c r="D16" s="145">
        <v>30</v>
      </c>
      <c r="E16" s="517">
        <v>0</v>
      </c>
      <c r="F16" s="513">
        <f>'[2]B15-lúavụmùa'!B18</f>
        <v>55.5</v>
      </c>
    </row>
    <row r="17" spans="1:6" s="8" customFormat="1" ht="19.5" customHeight="1">
      <c r="A17" s="138" t="s">
        <v>362</v>
      </c>
      <c r="B17" s="531">
        <v>0</v>
      </c>
      <c r="C17" s="531">
        <v>0</v>
      </c>
      <c r="D17" s="531"/>
      <c r="E17" s="517">
        <v>0</v>
      </c>
      <c r="F17" s="513">
        <f>'[2]B15-lúavụmùa'!B19</f>
        <v>0</v>
      </c>
    </row>
    <row r="18" spans="1:6" s="8" customFormat="1" ht="19.5" customHeight="1">
      <c r="A18" s="138" t="s">
        <v>363</v>
      </c>
      <c r="B18" s="145">
        <v>350</v>
      </c>
      <c r="C18" s="145">
        <v>420</v>
      </c>
      <c r="D18" s="145">
        <v>350</v>
      </c>
      <c r="E18" s="517">
        <v>118</v>
      </c>
      <c r="F18" s="513">
        <f>'[2]B15-lúavụmùa'!B20</f>
        <v>50</v>
      </c>
    </row>
    <row r="19" spans="1:6" s="8" customFormat="1" ht="19.5" customHeight="1">
      <c r="A19" s="138" t="s">
        <v>364</v>
      </c>
      <c r="B19" s="145">
        <v>137</v>
      </c>
      <c r="C19" s="145">
        <v>54</v>
      </c>
      <c r="D19" s="145">
        <v>23</v>
      </c>
      <c r="E19" s="517">
        <v>18</v>
      </c>
      <c r="F19" s="513">
        <f>'[2]B15-lúavụmùa'!B21</f>
        <v>75</v>
      </c>
    </row>
    <row r="20" spans="1:6" s="8" customFormat="1" ht="19.5" customHeight="1">
      <c r="A20" s="138" t="s">
        <v>365</v>
      </c>
      <c r="B20" s="145">
        <v>178</v>
      </c>
      <c r="C20" s="145">
        <v>128</v>
      </c>
      <c r="D20" s="145">
        <v>150</v>
      </c>
      <c r="E20" s="517">
        <v>5</v>
      </c>
      <c r="F20" s="513">
        <f>'[2]B15-lúavụmùa'!B22</f>
        <v>0</v>
      </c>
    </row>
    <row r="21" spans="1:6" s="8" customFormat="1" ht="19.5" customHeight="1">
      <c r="A21" s="138" t="s">
        <v>366</v>
      </c>
      <c r="B21" s="531">
        <v>0</v>
      </c>
      <c r="C21" s="531">
        <v>0</v>
      </c>
      <c r="D21" s="531"/>
      <c r="E21" s="517">
        <v>0</v>
      </c>
      <c r="F21" s="513">
        <f>'[2]B15-lúavụmùa'!B23</f>
        <v>0</v>
      </c>
    </row>
    <row r="22" spans="1:6" s="8" customFormat="1" ht="18.75" customHeight="1">
      <c r="A22" s="138" t="s">
        <v>367</v>
      </c>
      <c r="B22" s="145">
        <v>266</v>
      </c>
      <c r="C22" s="145">
        <v>51</v>
      </c>
      <c r="D22" s="145">
        <v>15</v>
      </c>
      <c r="E22" s="517">
        <v>7</v>
      </c>
      <c r="F22" s="513">
        <f>'[2]B15-lúavụmùa'!B24</f>
        <v>0.7</v>
      </c>
    </row>
    <row r="23" spans="1:6" s="8" customFormat="1" ht="4.5" customHeight="1">
      <c r="A23" s="62"/>
      <c r="B23" s="62"/>
      <c r="C23" s="62"/>
      <c r="D23" s="89"/>
      <c r="E23" s="520"/>
      <c r="F23" s="520"/>
    </row>
    <row r="24" s="8" customFormat="1" ht="24" customHeight="1">
      <c r="F24" s="153"/>
    </row>
    <row r="25" s="8" customFormat="1" ht="12.75"/>
    <row r="26" s="8" customFormat="1" ht="12.75"/>
    <row r="27" s="8" customFormat="1" ht="12.75"/>
    <row r="28" s="8" customFormat="1" ht="12.75"/>
    <row r="29" spans="1:2" ht="15">
      <c r="A29" s="9"/>
      <c r="B29" s="9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&amp;P+27&amp;]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PageLayoutView="0" workbookViewId="0" topLeftCell="A1">
      <selection activeCell="I12" sqref="I12"/>
    </sheetView>
  </sheetViews>
  <sheetFormatPr defaultColWidth="8.796875" defaultRowHeight="15"/>
  <cols>
    <col min="1" max="1" width="16.296875" style="10" customWidth="1"/>
    <col min="2" max="2" width="6.296875" style="10" customWidth="1"/>
    <col min="3" max="3" width="6.19921875" style="10" customWidth="1"/>
    <col min="4" max="4" width="6.09765625" style="10" customWidth="1"/>
    <col min="5" max="5" width="6.19921875" style="10" customWidth="1"/>
    <col min="6" max="6" width="6.796875" style="10" customWidth="1"/>
    <col min="7" max="16384" width="8.8984375" style="10" customWidth="1"/>
  </cols>
  <sheetData>
    <row r="1" ht="15">
      <c r="A1" s="8" t="s">
        <v>384</v>
      </c>
    </row>
    <row r="2" spans="1:6" ht="25.5" customHeight="1">
      <c r="A2" s="684" t="s">
        <v>382</v>
      </c>
      <c r="B2" s="684"/>
      <c r="C2" s="684"/>
      <c r="D2" s="684"/>
      <c r="E2" s="684"/>
      <c r="F2" s="684"/>
    </row>
    <row r="3" spans="1:6" ht="9.75" customHeight="1">
      <c r="A3" s="28"/>
      <c r="B3" s="28"/>
      <c r="C3" s="28"/>
      <c r="D3" s="28"/>
      <c r="E3" s="28"/>
      <c r="F3" s="28"/>
    </row>
    <row r="4" spans="5:6" ht="21.75" customHeight="1">
      <c r="E4" s="685" t="s">
        <v>383</v>
      </c>
      <c r="F4" s="685"/>
    </row>
    <row r="5" spans="1:6" s="8" customFormat="1" ht="27" customHeight="1">
      <c r="A5" s="155"/>
      <c r="B5" s="196">
        <v>2011</v>
      </c>
      <c r="C5" s="196">
        <v>2012</v>
      </c>
      <c r="D5" s="196">
        <v>2013</v>
      </c>
      <c r="E5" s="196">
        <v>2014</v>
      </c>
      <c r="F5" s="196">
        <v>2015</v>
      </c>
    </row>
    <row r="6" spans="1:6" s="8" customFormat="1" ht="7.5" customHeight="1">
      <c r="A6" s="156"/>
      <c r="B6" s="157"/>
      <c r="C6" s="157"/>
      <c r="D6" s="157"/>
      <c r="E6" s="157"/>
      <c r="F6" s="157"/>
    </row>
    <row r="7" spans="1:6" s="8" customFormat="1" ht="21" customHeight="1">
      <c r="A7" s="76" t="s">
        <v>226</v>
      </c>
      <c r="B7" s="532">
        <v>29.65</v>
      </c>
      <c r="C7" s="532">
        <v>29.71</v>
      </c>
      <c r="D7" s="532">
        <v>30.7</v>
      </c>
      <c r="E7" s="532">
        <v>32.701061105012805</v>
      </c>
      <c r="F7" s="532">
        <f>'[2]B15-lúavụmùa'!C9</f>
        <v>30.05693763139454</v>
      </c>
    </row>
    <row r="8" spans="1:6" s="8" customFormat="1" ht="19.5" customHeight="1">
      <c r="A8" s="138" t="s">
        <v>353</v>
      </c>
      <c r="B8" s="533">
        <v>34</v>
      </c>
      <c r="C8" s="533">
        <v>32</v>
      </c>
      <c r="D8" s="533">
        <v>33</v>
      </c>
      <c r="E8" s="533">
        <v>34.5</v>
      </c>
      <c r="F8" s="533">
        <f>'[2]B15-lúavụmùa'!C10</f>
        <v>34.5</v>
      </c>
    </row>
    <row r="9" spans="1:6" s="8" customFormat="1" ht="19.5" customHeight="1">
      <c r="A9" s="138" t="s">
        <v>354</v>
      </c>
      <c r="B9" s="533">
        <v>0</v>
      </c>
      <c r="C9" s="533">
        <v>0</v>
      </c>
      <c r="D9" s="533">
        <v>0</v>
      </c>
      <c r="E9" s="533">
        <v>0</v>
      </c>
      <c r="F9" s="533">
        <v>0</v>
      </c>
    </row>
    <row r="10" spans="1:7" s="8" customFormat="1" ht="19.5" customHeight="1">
      <c r="A10" s="138" t="s">
        <v>355</v>
      </c>
      <c r="B10" s="534">
        <v>0</v>
      </c>
      <c r="C10" s="533">
        <v>0</v>
      </c>
      <c r="D10" s="533">
        <v>0</v>
      </c>
      <c r="E10" s="533">
        <v>0</v>
      </c>
      <c r="F10" s="533">
        <v>0</v>
      </c>
      <c r="G10" s="8" t="s">
        <v>179</v>
      </c>
    </row>
    <row r="11" spans="1:6" s="8" customFormat="1" ht="19.5" customHeight="1">
      <c r="A11" s="138" t="s">
        <v>356</v>
      </c>
      <c r="B11" s="533">
        <v>0</v>
      </c>
      <c r="C11" s="533">
        <v>0</v>
      </c>
      <c r="D11" s="533">
        <v>0</v>
      </c>
      <c r="E11" s="533">
        <v>32</v>
      </c>
      <c r="F11" s="533">
        <f>'[2]B15-lúavụmùa'!C13</f>
        <v>0</v>
      </c>
    </row>
    <row r="12" spans="1:6" s="8" customFormat="1" ht="19.5" customHeight="1">
      <c r="A12" s="138" t="s">
        <v>357</v>
      </c>
      <c r="B12" s="534">
        <v>0</v>
      </c>
      <c r="C12" s="533">
        <v>0</v>
      </c>
      <c r="D12" s="533">
        <v>0</v>
      </c>
      <c r="E12" s="533">
        <v>0</v>
      </c>
      <c r="F12" s="533">
        <v>0</v>
      </c>
    </row>
    <row r="13" spans="1:6" s="8" customFormat="1" ht="19.5" customHeight="1">
      <c r="A13" s="138" t="s">
        <v>358</v>
      </c>
      <c r="B13" s="533">
        <v>17.5</v>
      </c>
      <c r="C13" s="533">
        <v>18</v>
      </c>
      <c r="D13" s="533">
        <v>18</v>
      </c>
      <c r="E13" s="533">
        <v>22</v>
      </c>
      <c r="F13" s="533">
        <f>'[2]B15-lúavụmùa'!C15</f>
        <v>20</v>
      </c>
    </row>
    <row r="14" spans="1:9" s="8" customFormat="1" ht="19.5" customHeight="1">
      <c r="A14" s="138" t="s">
        <v>359</v>
      </c>
      <c r="B14" s="533">
        <v>32</v>
      </c>
      <c r="C14" s="533">
        <v>31.33</v>
      </c>
      <c r="D14" s="533">
        <v>33</v>
      </c>
      <c r="E14" s="533">
        <v>0</v>
      </c>
      <c r="F14" s="533">
        <v>0</v>
      </c>
      <c r="I14" s="8" t="s">
        <v>179</v>
      </c>
    </row>
    <row r="15" spans="1:6" s="8" customFormat="1" ht="19.5" customHeight="1">
      <c r="A15" s="138" t="s">
        <v>360</v>
      </c>
      <c r="B15" s="533">
        <v>31</v>
      </c>
      <c r="C15" s="533">
        <v>0</v>
      </c>
      <c r="D15" s="533">
        <v>0</v>
      </c>
      <c r="E15" s="533">
        <v>0</v>
      </c>
      <c r="F15" s="533">
        <v>0</v>
      </c>
    </row>
    <row r="16" spans="1:6" s="8" customFormat="1" ht="19.5" customHeight="1">
      <c r="A16" s="138" t="s">
        <v>361</v>
      </c>
      <c r="B16" s="533">
        <v>18</v>
      </c>
      <c r="C16" s="535">
        <v>18</v>
      </c>
      <c r="D16" s="535">
        <v>18</v>
      </c>
      <c r="E16" s="535">
        <v>0</v>
      </c>
      <c r="F16" s="533">
        <v>0</v>
      </c>
    </row>
    <row r="17" spans="1:6" s="8" customFormat="1" ht="19.5" customHeight="1">
      <c r="A17" s="138" t="s">
        <v>362</v>
      </c>
      <c r="B17" s="534">
        <v>0</v>
      </c>
      <c r="C17" s="533">
        <v>0</v>
      </c>
      <c r="D17" s="533">
        <v>0</v>
      </c>
      <c r="E17" s="533">
        <v>0</v>
      </c>
      <c r="F17" s="533">
        <v>0</v>
      </c>
    </row>
    <row r="18" spans="1:6" s="8" customFormat="1" ht="19.5" customHeight="1">
      <c r="A18" s="138" t="s">
        <v>363</v>
      </c>
      <c r="B18" s="533">
        <v>30</v>
      </c>
      <c r="C18" s="533">
        <v>31</v>
      </c>
      <c r="D18" s="533">
        <v>32</v>
      </c>
      <c r="E18" s="533">
        <v>35</v>
      </c>
      <c r="F18" s="533">
        <f>'[2]B15-lúavụmùa'!C20</f>
        <v>35</v>
      </c>
    </row>
    <row r="19" spans="1:6" s="8" customFormat="1" ht="19.5" customHeight="1">
      <c r="A19" s="138" t="s">
        <v>364</v>
      </c>
      <c r="B19" s="533">
        <v>29</v>
      </c>
      <c r="C19" s="533">
        <v>30</v>
      </c>
      <c r="D19" s="533">
        <v>32</v>
      </c>
      <c r="E19" s="533">
        <v>33</v>
      </c>
      <c r="F19" s="533">
        <f>'[2]B15-lúavụmùa'!C21</f>
        <v>33.63</v>
      </c>
    </row>
    <row r="20" spans="1:6" s="8" customFormat="1" ht="19.5" customHeight="1">
      <c r="A20" s="138" t="s">
        <v>365</v>
      </c>
      <c r="B20" s="533">
        <v>30</v>
      </c>
      <c r="C20" s="533">
        <v>31.02</v>
      </c>
      <c r="D20" s="533">
        <v>31.5</v>
      </c>
      <c r="E20" s="533">
        <v>33</v>
      </c>
      <c r="F20" s="533">
        <f>'[2]B15-lúavụmùa'!C22</f>
        <v>0</v>
      </c>
    </row>
    <row r="21" spans="1:6" s="8" customFormat="1" ht="19.5" customHeight="1">
      <c r="A21" s="138" t="s">
        <v>366</v>
      </c>
      <c r="B21" s="533">
        <v>0</v>
      </c>
      <c r="C21" s="533">
        <v>0</v>
      </c>
      <c r="D21" s="533">
        <v>0</v>
      </c>
      <c r="E21" s="533">
        <v>0</v>
      </c>
      <c r="F21" s="533">
        <v>0</v>
      </c>
    </row>
    <row r="22" spans="1:6" s="8" customFormat="1" ht="19.5" customHeight="1">
      <c r="A22" s="138" t="s">
        <v>367</v>
      </c>
      <c r="B22" s="533">
        <v>31</v>
      </c>
      <c r="C22" s="533">
        <v>30.98</v>
      </c>
      <c r="D22" s="533">
        <v>33</v>
      </c>
      <c r="E22" s="533">
        <v>34</v>
      </c>
      <c r="F22" s="533">
        <f>'[2]B15-lúavụmùa'!C24</f>
        <v>35</v>
      </c>
    </row>
    <row r="23" spans="1:6" s="8" customFormat="1" ht="4.5" customHeight="1">
      <c r="A23" s="62"/>
      <c r="B23" s="62"/>
      <c r="C23" s="62"/>
      <c r="D23" s="520"/>
      <c r="E23" s="160"/>
      <c r="F23" s="160"/>
    </row>
    <row r="24" s="8" customFormat="1" ht="12.75"/>
    <row r="25" ht="15">
      <c r="A25" s="9"/>
    </row>
  </sheetData>
  <sheetProtection/>
  <mergeCells count="2">
    <mergeCell ref="A2:F2"/>
    <mergeCell ref="E4:F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&amp;P+28&amp;]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1">
      <selection activeCell="G10" sqref="G10"/>
    </sheetView>
  </sheetViews>
  <sheetFormatPr defaultColWidth="8.796875" defaultRowHeight="15"/>
  <cols>
    <col min="1" max="1" width="16.296875" style="10" customWidth="1"/>
    <col min="2" max="6" width="6.69921875" style="10" customWidth="1"/>
    <col min="7" max="16384" width="8.8984375" style="10" customWidth="1"/>
  </cols>
  <sheetData>
    <row r="1" ht="15">
      <c r="A1" s="8" t="s">
        <v>387</v>
      </c>
    </row>
    <row r="2" spans="1:6" ht="28.5" customHeight="1">
      <c r="A2" s="686" t="s">
        <v>386</v>
      </c>
      <c r="B2" s="686"/>
      <c r="C2" s="686"/>
      <c r="D2" s="686"/>
      <c r="E2" s="686"/>
      <c r="F2" s="686"/>
    </row>
    <row r="3" spans="1:6" ht="9.75" customHeight="1">
      <c r="A3" s="80"/>
      <c r="B3" s="80"/>
      <c r="C3" s="80"/>
      <c r="D3" s="80"/>
      <c r="E3" s="80"/>
      <c r="F3" s="80"/>
    </row>
    <row r="4" ht="21.75" customHeight="1">
      <c r="F4" s="496" t="s">
        <v>347</v>
      </c>
    </row>
    <row r="5" spans="1:6" s="8" customFormat="1" ht="27" customHeight="1">
      <c r="A5" s="155"/>
      <c r="B5" s="196">
        <v>2011</v>
      </c>
      <c r="C5" s="196">
        <v>2012</v>
      </c>
      <c r="D5" s="196">
        <v>2013</v>
      </c>
      <c r="E5" s="196">
        <v>2014</v>
      </c>
      <c r="F5" s="196">
        <v>2015</v>
      </c>
    </row>
    <row r="6" spans="1:6" s="8" customFormat="1" ht="7.5" customHeight="1">
      <c r="A6" s="87"/>
      <c r="B6" s="161"/>
      <c r="C6" s="161"/>
      <c r="D6" s="161"/>
      <c r="E6" s="161"/>
      <c r="F6" s="161"/>
    </row>
    <row r="7" spans="1:6" s="8" customFormat="1" ht="23.25" customHeight="1">
      <c r="A7" s="76" t="s">
        <v>226</v>
      </c>
      <c r="B7" s="511">
        <v>3270.2999999999997</v>
      </c>
      <c r="C7" s="511">
        <v>2386</v>
      </c>
      <c r="D7" s="136">
        <v>2183</v>
      </c>
      <c r="E7" s="136">
        <v>893.72</v>
      </c>
      <c r="F7" s="136">
        <f>'[2]B15-lúavụmùa'!D9</f>
        <v>857.825</v>
      </c>
    </row>
    <row r="8" spans="1:6" s="8" customFormat="1" ht="19.5" customHeight="1">
      <c r="A8" s="138" t="s">
        <v>353</v>
      </c>
      <c r="B8" s="513">
        <v>272</v>
      </c>
      <c r="C8" s="513">
        <v>176</v>
      </c>
      <c r="D8" s="140">
        <v>297</v>
      </c>
      <c r="E8" s="140">
        <v>276</v>
      </c>
      <c r="F8" s="140">
        <f>'[2]B15-lúavụmùa'!D10</f>
        <v>258.75</v>
      </c>
    </row>
    <row r="9" spans="1:6" s="8" customFormat="1" ht="19.5" customHeight="1">
      <c r="A9" s="138" t="s">
        <v>354</v>
      </c>
      <c r="B9" s="536">
        <v>0</v>
      </c>
      <c r="C9" s="536">
        <v>0</v>
      </c>
      <c r="D9" s="537">
        <v>0</v>
      </c>
      <c r="E9" s="537">
        <v>0</v>
      </c>
      <c r="F9" s="140">
        <f>'[2]B15-lúavụmùa'!D11</f>
        <v>0</v>
      </c>
    </row>
    <row r="10" spans="1:6" s="8" customFormat="1" ht="19.5" customHeight="1">
      <c r="A10" s="138" t="s">
        <v>355</v>
      </c>
      <c r="B10" s="536">
        <v>0</v>
      </c>
      <c r="C10" s="536">
        <v>0</v>
      </c>
      <c r="D10" s="537">
        <v>0</v>
      </c>
      <c r="E10" s="537">
        <v>0</v>
      </c>
      <c r="F10" s="140">
        <f>'[2]B15-lúavụmùa'!D12</f>
        <v>0</v>
      </c>
    </row>
    <row r="11" spans="1:6" s="8" customFormat="1" ht="19.5" customHeight="1">
      <c r="A11" s="138" t="s">
        <v>356</v>
      </c>
      <c r="B11" s="143">
        <v>0</v>
      </c>
      <c r="C11" s="143">
        <v>0</v>
      </c>
      <c r="D11" s="145">
        <v>0</v>
      </c>
      <c r="E11" s="145">
        <v>16</v>
      </c>
      <c r="F11" s="140">
        <f>'[2]B15-lúavụmùa'!D13</f>
        <v>0</v>
      </c>
    </row>
    <row r="12" spans="1:6" s="8" customFormat="1" ht="19.5" customHeight="1">
      <c r="A12" s="138" t="s">
        <v>357</v>
      </c>
      <c r="B12" s="536">
        <v>0</v>
      </c>
      <c r="C12" s="536">
        <v>0</v>
      </c>
      <c r="D12" s="537">
        <v>0</v>
      </c>
      <c r="E12" s="537">
        <v>0</v>
      </c>
      <c r="F12" s="140">
        <f>'[2]B15-lúavụmùa'!D14</f>
        <v>0</v>
      </c>
    </row>
    <row r="13" spans="1:6" s="8" customFormat="1" ht="19.5" customHeight="1">
      <c r="A13" s="138" t="s">
        <v>358</v>
      </c>
      <c r="B13" s="143">
        <v>87.5</v>
      </c>
      <c r="C13" s="143">
        <v>90</v>
      </c>
      <c r="D13" s="145">
        <v>72</v>
      </c>
      <c r="E13" s="145">
        <v>88</v>
      </c>
      <c r="F13" s="140">
        <f>'[2]B15-lúavụmùa'!D15</f>
        <v>58.4</v>
      </c>
    </row>
    <row r="14" spans="1:6" s="8" customFormat="1" ht="19.5" customHeight="1">
      <c r="A14" s="138" t="s">
        <v>359</v>
      </c>
      <c r="B14" s="143">
        <v>64</v>
      </c>
      <c r="C14" s="143">
        <v>47</v>
      </c>
      <c r="D14" s="145">
        <v>43</v>
      </c>
      <c r="E14" s="145">
        <v>0</v>
      </c>
      <c r="F14" s="140">
        <f>'[2]B15-lúavụmùa'!D16</f>
        <v>0</v>
      </c>
    </row>
    <row r="15" spans="1:6" s="8" customFormat="1" ht="19.5" customHeight="1">
      <c r="A15" s="138" t="s">
        <v>360</v>
      </c>
      <c r="B15" s="143">
        <v>3.1</v>
      </c>
      <c r="C15" s="143">
        <v>0</v>
      </c>
      <c r="D15" s="145">
        <v>0</v>
      </c>
      <c r="E15" s="145">
        <v>0</v>
      </c>
      <c r="F15" s="140">
        <f>'[2]B15-lúavụmùa'!D17</f>
        <v>0</v>
      </c>
    </row>
    <row r="16" spans="1:6" s="8" customFormat="1" ht="19.5" customHeight="1">
      <c r="A16" s="138" t="s">
        <v>361</v>
      </c>
      <c r="B16" s="143">
        <v>37.8</v>
      </c>
      <c r="C16" s="143">
        <v>54</v>
      </c>
      <c r="D16" s="145">
        <v>54</v>
      </c>
      <c r="E16" s="145">
        <v>0</v>
      </c>
      <c r="F16" s="140">
        <f>'[2]B15-lúavụmùa'!D18</f>
        <v>111</v>
      </c>
    </row>
    <row r="17" spans="1:6" s="8" customFormat="1" ht="19.5" customHeight="1">
      <c r="A17" s="138" t="s">
        <v>362</v>
      </c>
      <c r="B17" s="536">
        <v>0</v>
      </c>
      <c r="C17" s="536">
        <v>0</v>
      </c>
      <c r="D17" s="537">
        <v>0</v>
      </c>
      <c r="E17" s="537">
        <v>0</v>
      </c>
      <c r="F17" s="140">
        <f>'[2]B15-lúavụmùa'!D19</f>
        <v>0</v>
      </c>
    </row>
    <row r="18" spans="1:6" s="8" customFormat="1" ht="19.5" customHeight="1">
      <c r="A18" s="138" t="s">
        <v>363</v>
      </c>
      <c r="B18" s="143">
        <v>1050</v>
      </c>
      <c r="C18" s="143">
        <v>1302</v>
      </c>
      <c r="D18" s="145">
        <v>1120</v>
      </c>
      <c r="E18" s="145">
        <v>413</v>
      </c>
      <c r="F18" s="140">
        <f>'[2]B15-lúavụmùa'!D20</f>
        <v>175</v>
      </c>
    </row>
    <row r="19" spans="1:6" s="8" customFormat="1" ht="19.5" customHeight="1">
      <c r="A19" s="138" t="s">
        <v>364</v>
      </c>
      <c r="B19" s="143">
        <v>397.3</v>
      </c>
      <c r="C19" s="143">
        <v>162</v>
      </c>
      <c r="D19" s="145">
        <v>74</v>
      </c>
      <c r="E19" s="145">
        <v>59.4</v>
      </c>
      <c r="F19" s="140">
        <f>'[2]B15-lúavụmùa'!D21</f>
        <v>252.225</v>
      </c>
    </row>
    <row r="20" spans="1:6" s="8" customFormat="1" ht="19.5" customHeight="1">
      <c r="A20" s="138" t="s">
        <v>365</v>
      </c>
      <c r="B20" s="143">
        <v>534</v>
      </c>
      <c r="C20" s="143">
        <v>397</v>
      </c>
      <c r="D20" s="145">
        <v>473</v>
      </c>
      <c r="E20" s="145">
        <v>16.5</v>
      </c>
      <c r="F20" s="140">
        <f>'[2]B15-lúavụmùa'!D22</f>
        <v>0</v>
      </c>
    </row>
    <row r="21" spans="1:6" s="8" customFormat="1" ht="19.5" customHeight="1">
      <c r="A21" s="138" t="s">
        <v>366</v>
      </c>
      <c r="B21" s="143">
        <v>0</v>
      </c>
      <c r="C21" s="143">
        <v>0</v>
      </c>
      <c r="D21" s="145">
        <v>0</v>
      </c>
      <c r="E21" s="145">
        <v>0</v>
      </c>
      <c r="F21" s="140">
        <f>'[2]B15-lúavụmùa'!D23</f>
        <v>0</v>
      </c>
    </row>
    <row r="22" spans="1:6" s="8" customFormat="1" ht="19.5" customHeight="1">
      <c r="A22" s="138" t="s">
        <v>367</v>
      </c>
      <c r="B22" s="538">
        <v>824.6</v>
      </c>
      <c r="C22" s="538">
        <v>158</v>
      </c>
      <c r="D22" s="539">
        <v>50</v>
      </c>
      <c r="E22" s="539">
        <v>24.82</v>
      </c>
      <c r="F22" s="140">
        <f>'[2]B15-lúavụmùa'!D24</f>
        <v>2.45</v>
      </c>
    </row>
    <row r="23" spans="1:6" s="8" customFormat="1" ht="4.5" customHeight="1">
      <c r="A23" s="62"/>
      <c r="B23" s="540"/>
      <c r="C23" s="540"/>
      <c r="D23" s="540"/>
      <c r="E23" s="540"/>
      <c r="F23" s="540"/>
    </row>
    <row r="24" s="8" customFormat="1" ht="12.75"/>
    <row r="25" spans="1:2" ht="15">
      <c r="A25" s="9"/>
      <c r="B25" s="9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&amp;P+29&amp;]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zoomScalePageLayoutView="0" workbookViewId="0" topLeftCell="A1">
      <selection activeCell="I9" sqref="I9"/>
    </sheetView>
  </sheetViews>
  <sheetFormatPr defaultColWidth="8.796875" defaultRowHeight="15"/>
  <cols>
    <col min="1" max="1" width="14.59765625" style="10" customWidth="1"/>
    <col min="2" max="6" width="7.19921875" style="10" customWidth="1"/>
    <col min="7" max="16384" width="8.8984375" style="10" customWidth="1"/>
  </cols>
  <sheetData>
    <row r="1" ht="15">
      <c r="A1" s="8" t="s">
        <v>389</v>
      </c>
    </row>
    <row r="2" spans="1:6" ht="30" customHeight="1">
      <c r="A2" s="675" t="s">
        <v>388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spans="5:6" ht="21.75" customHeight="1">
      <c r="E4" s="541"/>
      <c r="F4" s="541" t="s">
        <v>331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4" customHeight="1">
      <c r="A7" s="76" t="s">
        <v>226</v>
      </c>
      <c r="B7" s="144">
        <v>40015</v>
      </c>
      <c r="C7" s="144">
        <v>40384</v>
      </c>
      <c r="D7" s="144">
        <v>40836</v>
      </c>
      <c r="E7" s="144">
        <v>41014.5</v>
      </c>
      <c r="F7" s="144">
        <f>'[2]b16-lúa ĐX'!B8</f>
        <v>40822.2</v>
      </c>
    </row>
    <row r="8" spans="1:6" s="8" customFormat="1" ht="19.5" customHeight="1">
      <c r="A8" s="164" t="s">
        <v>353</v>
      </c>
      <c r="B8" s="145">
        <v>480</v>
      </c>
      <c r="C8" s="145">
        <v>482</v>
      </c>
      <c r="D8" s="145">
        <v>405</v>
      </c>
      <c r="E8" s="542">
        <v>415</v>
      </c>
      <c r="F8" s="542">
        <f>'[2]b16-lúa ĐX'!B9</f>
        <v>407</v>
      </c>
    </row>
    <row r="9" spans="1:10" s="8" customFormat="1" ht="19.5" customHeight="1">
      <c r="A9" s="164" t="s">
        <v>354</v>
      </c>
      <c r="B9" s="145">
        <v>650</v>
      </c>
      <c r="C9" s="145">
        <v>650</v>
      </c>
      <c r="D9" s="145">
        <v>650</v>
      </c>
      <c r="E9" s="542">
        <v>650</v>
      </c>
      <c r="F9" s="542">
        <f>'[2]b16-lúa ĐX'!B10</f>
        <v>650</v>
      </c>
      <c r="I9" s="8" t="s">
        <v>179</v>
      </c>
      <c r="J9" s="8" t="s">
        <v>179</v>
      </c>
    </row>
    <row r="10" spans="1:6" s="8" customFormat="1" ht="19.5" customHeight="1">
      <c r="A10" s="164" t="s">
        <v>355</v>
      </c>
      <c r="B10" s="145">
        <v>2180</v>
      </c>
      <c r="C10" s="145">
        <v>2180</v>
      </c>
      <c r="D10" s="145">
        <v>2169</v>
      </c>
      <c r="E10" s="542">
        <v>2160</v>
      </c>
      <c r="F10" s="542">
        <f>'[2]b16-lúa ĐX'!B11</f>
        <v>2133</v>
      </c>
    </row>
    <row r="11" spans="1:6" s="8" customFormat="1" ht="19.5" customHeight="1">
      <c r="A11" s="164" t="s">
        <v>356</v>
      </c>
      <c r="B11" s="145">
        <v>1370</v>
      </c>
      <c r="C11" s="145">
        <v>1437</v>
      </c>
      <c r="D11" s="145">
        <v>1470</v>
      </c>
      <c r="E11" s="542">
        <v>1470</v>
      </c>
      <c r="F11" s="542">
        <f>'[2]b16-lúa ĐX'!B12</f>
        <v>1470</v>
      </c>
    </row>
    <row r="12" spans="1:6" s="8" customFormat="1" ht="19.5" customHeight="1">
      <c r="A12" s="164" t="s">
        <v>357</v>
      </c>
      <c r="B12" s="145">
        <v>3260</v>
      </c>
      <c r="C12" s="145">
        <v>3270</v>
      </c>
      <c r="D12" s="145">
        <v>3265</v>
      </c>
      <c r="E12" s="542">
        <v>3562</v>
      </c>
      <c r="F12" s="542">
        <f>'[2]b16-lúa ĐX'!B13</f>
        <v>3537</v>
      </c>
    </row>
    <row r="13" spans="1:6" s="8" customFormat="1" ht="19.5" customHeight="1">
      <c r="A13" s="164" t="s">
        <v>358</v>
      </c>
      <c r="B13" s="145">
        <v>4577</v>
      </c>
      <c r="C13" s="145">
        <v>4610</v>
      </c>
      <c r="D13" s="145">
        <v>4600</v>
      </c>
      <c r="E13" s="542">
        <v>4680</v>
      </c>
      <c r="F13" s="542">
        <f>'[2]b16-lúa ĐX'!B14</f>
        <v>4675.2</v>
      </c>
    </row>
    <row r="14" spans="1:6" s="8" customFormat="1" ht="19.5" customHeight="1">
      <c r="A14" s="164" t="s">
        <v>359</v>
      </c>
      <c r="B14" s="145">
        <v>1720</v>
      </c>
      <c r="C14" s="145">
        <v>1720</v>
      </c>
      <c r="D14" s="145">
        <v>1720</v>
      </c>
      <c r="E14" s="542">
        <v>1720</v>
      </c>
      <c r="F14" s="542">
        <f>'[2]b16-lúa ĐX'!B15</f>
        <v>1720</v>
      </c>
    </row>
    <row r="15" spans="1:6" s="8" customFormat="1" ht="19.5" customHeight="1">
      <c r="A15" s="164" t="s">
        <v>360</v>
      </c>
      <c r="B15" s="145">
        <v>2140</v>
      </c>
      <c r="C15" s="145">
        <v>2190</v>
      </c>
      <c r="D15" s="145">
        <v>2190</v>
      </c>
      <c r="E15" s="542">
        <v>2190</v>
      </c>
      <c r="F15" s="542">
        <f>'[2]b16-lúa ĐX'!B16</f>
        <v>2365</v>
      </c>
    </row>
    <row r="16" spans="1:6" s="8" customFormat="1" ht="19.5" customHeight="1">
      <c r="A16" s="164" t="s">
        <v>361</v>
      </c>
      <c r="B16" s="145">
        <v>7067</v>
      </c>
      <c r="C16" s="145">
        <v>7035</v>
      </c>
      <c r="D16" s="145">
        <v>7500</v>
      </c>
      <c r="E16" s="542">
        <v>7389.5</v>
      </c>
      <c r="F16" s="542">
        <f>'[2]b16-lúa ĐX'!B17</f>
        <v>7304</v>
      </c>
    </row>
    <row r="17" spans="1:6" s="8" customFormat="1" ht="19.5" customHeight="1">
      <c r="A17" s="164" t="s">
        <v>362</v>
      </c>
      <c r="B17" s="145">
        <v>3460</v>
      </c>
      <c r="C17" s="145">
        <v>3551</v>
      </c>
      <c r="D17" s="145">
        <v>3521</v>
      </c>
      <c r="E17" s="542">
        <v>3521</v>
      </c>
      <c r="F17" s="542">
        <f>'[2]b16-lúa ĐX'!B18</f>
        <v>3521</v>
      </c>
    </row>
    <row r="18" spans="1:6" s="8" customFormat="1" ht="19.5" customHeight="1">
      <c r="A18" s="164" t="s">
        <v>363</v>
      </c>
      <c r="B18" s="145">
        <v>1300</v>
      </c>
      <c r="C18" s="145">
        <v>1300</v>
      </c>
      <c r="D18" s="145">
        <v>1450</v>
      </c>
      <c r="E18" s="542">
        <v>1385</v>
      </c>
      <c r="F18" s="542">
        <f>'[2]b16-lúa ĐX'!B19</f>
        <v>1300</v>
      </c>
    </row>
    <row r="19" spans="1:6" s="8" customFormat="1" ht="19.5" customHeight="1">
      <c r="A19" s="164" t="s">
        <v>364</v>
      </c>
      <c r="B19" s="145">
        <v>1877</v>
      </c>
      <c r="C19" s="145">
        <v>1877</v>
      </c>
      <c r="D19" s="145">
        <v>1877</v>
      </c>
      <c r="E19" s="542">
        <v>1877</v>
      </c>
      <c r="F19" s="542">
        <f>'[2]b16-lúa ĐX'!B20</f>
        <v>1877</v>
      </c>
    </row>
    <row r="20" spans="1:6" s="8" customFormat="1" ht="19.5" customHeight="1">
      <c r="A20" s="164" t="s">
        <v>365</v>
      </c>
      <c r="B20" s="145">
        <v>2750</v>
      </c>
      <c r="C20" s="145">
        <v>2755</v>
      </c>
      <c r="D20" s="145">
        <v>2750</v>
      </c>
      <c r="E20" s="542">
        <v>2750</v>
      </c>
      <c r="F20" s="542">
        <f>'[2]b16-lúa ĐX'!B21</f>
        <v>2750</v>
      </c>
    </row>
    <row r="21" spans="1:6" s="8" customFormat="1" ht="19.5" customHeight="1">
      <c r="A21" s="164" t="s">
        <v>366</v>
      </c>
      <c r="B21" s="145">
        <v>5924</v>
      </c>
      <c r="C21" s="145">
        <v>5948</v>
      </c>
      <c r="D21" s="145">
        <v>5935</v>
      </c>
      <c r="E21" s="542">
        <v>5930</v>
      </c>
      <c r="F21" s="542">
        <f>'[2]b16-lúa ĐX'!B22</f>
        <v>5853</v>
      </c>
    </row>
    <row r="22" spans="1:6" s="8" customFormat="1" ht="19.5" customHeight="1">
      <c r="A22" s="164" t="s">
        <v>367</v>
      </c>
      <c r="B22" s="145">
        <v>1260</v>
      </c>
      <c r="C22" s="145">
        <v>1379</v>
      </c>
      <c r="D22" s="145">
        <v>1334</v>
      </c>
      <c r="E22" s="542">
        <v>1315</v>
      </c>
      <c r="F22" s="542">
        <f>'[2]b16-lúa ĐX'!B23</f>
        <v>1260</v>
      </c>
    </row>
    <row r="23" spans="1:6" s="8" customFormat="1" ht="4.5" customHeight="1">
      <c r="A23" s="62"/>
      <c r="B23" s="62"/>
      <c r="C23" s="62"/>
      <c r="D23" s="162"/>
      <c r="E23" s="162"/>
      <c r="F23" s="90"/>
    </row>
    <row r="24" s="8" customFormat="1" ht="12.75"/>
    <row r="25" s="8" customFormat="1" ht="12.75"/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&amp;P+30&amp;]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H25"/>
  <sheetViews>
    <sheetView zoomScalePageLayoutView="0" workbookViewId="0" topLeftCell="A10">
      <selection activeCell="J7" sqref="J7"/>
    </sheetView>
  </sheetViews>
  <sheetFormatPr defaultColWidth="8.796875" defaultRowHeight="15"/>
  <cols>
    <col min="1" max="1" width="16.59765625" style="10" customWidth="1"/>
    <col min="2" max="2" width="5.3984375" style="10" customWidth="1"/>
    <col min="3" max="3" width="6.19921875" style="10" customWidth="1"/>
    <col min="4" max="6" width="6.09765625" style="10" customWidth="1"/>
    <col min="7" max="7" width="6.3984375" style="10" customWidth="1"/>
    <col min="8" max="16384" width="8.8984375" style="10" customWidth="1"/>
  </cols>
  <sheetData>
    <row r="1" spans="1:4" ht="15">
      <c r="A1" s="8" t="s">
        <v>187</v>
      </c>
      <c r="B1" s="9"/>
      <c r="C1" s="9"/>
      <c r="D1" s="9"/>
    </row>
    <row r="2" spans="1:7" ht="24.75" customHeight="1">
      <c r="A2" s="666" t="s">
        <v>188</v>
      </c>
      <c r="B2" s="666"/>
      <c r="C2" s="666"/>
      <c r="D2" s="666"/>
      <c r="E2" s="666"/>
      <c r="F2" s="666"/>
      <c r="G2" s="666"/>
    </row>
    <row r="3" spans="1:7" ht="9.75" customHeight="1">
      <c r="A3" s="333"/>
      <c r="B3" s="333"/>
      <c r="C3" s="347"/>
      <c r="D3" s="347"/>
      <c r="E3" s="347"/>
      <c r="F3" s="347"/>
      <c r="G3" s="347"/>
    </row>
    <row r="4" spans="1:4" ht="15" customHeight="1">
      <c r="A4" s="11"/>
      <c r="B4" s="11"/>
      <c r="C4" s="11"/>
      <c r="D4" s="11"/>
    </row>
    <row r="5" spans="1:7" s="14" customFormat="1" ht="20.25" customHeight="1">
      <c r="A5" s="12" t="s">
        <v>189</v>
      </c>
      <c r="B5" s="12" t="s">
        <v>190</v>
      </c>
      <c r="C5" s="13">
        <v>2011</v>
      </c>
      <c r="D5" s="13">
        <v>2012</v>
      </c>
      <c r="E5" s="13">
        <v>2013</v>
      </c>
      <c r="F5" s="13">
        <v>2014</v>
      </c>
      <c r="G5" s="626">
        <v>2015</v>
      </c>
    </row>
    <row r="6" spans="1:7" s="15" customFormat="1" ht="21.75" customHeight="1">
      <c r="A6" s="18" t="s">
        <v>191</v>
      </c>
      <c r="B6" s="19" t="s">
        <v>192</v>
      </c>
      <c r="C6" s="318">
        <v>134101</v>
      </c>
      <c r="D6" s="318">
        <v>134332</v>
      </c>
      <c r="E6" s="318">
        <v>134462</v>
      </c>
      <c r="F6" s="318">
        <v>134613</v>
      </c>
      <c r="G6" s="318">
        <v>134679</v>
      </c>
    </row>
    <row r="7" spans="1:7" s="15" customFormat="1" ht="21.75" customHeight="1">
      <c r="A7" s="18" t="s">
        <v>193</v>
      </c>
      <c r="B7" s="19" t="s">
        <v>36</v>
      </c>
      <c r="C7" s="21">
        <v>1.31</v>
      </c>
      <c r="D7" s="21">
        <v>1.28</v>
      </c>
      <c r="E7" s="21">
        <v>1.25</v>
      </c>
      <c r="F7" s="21">
        <v>1.22</v>
      </c>
      <c r="G7" s="21">
        <v>1.19</v>
      </c>
    </row>
    <row r="8" spans="1:7" s="15" customFormat="1" ht="21.75" customHeight="1">
      <c r="A8" s="18" t="s">
        <v>194</v>
      </c>
      <c r="B8" s="19" t="s">
        <v>192</v>
      </c>
      <c r="C8" s="22">
        <v>3139</v>
      </c>
      <c r="D8" s="22">
        <v>3259</v>
      </c>
      <c r="E8" s="22">
        <v>3427</v>
      </c>
      <c r="F8" s="22">
        <v>3553</v>
      </c>
      <c r="G8" s="22">
        <v>3545</v>
      </c>
    </row>
    <row r="9" spans="1:7" s="15" customFormat="1" ht="21.75" customHeight="1">
      <c r="A9" s="18" t="s">
        <v>197</v>
      </c>
      <c r="B9" s="19" t="s">
        <v>195</v>
      </c>
      <c r="C9" s="23">
        <v>2835923</v>
      </c>
      <c r="D9" s="23">
        <v>3257846</v>
      </c>
      <c r="E9" s="23">
        <v>3735958</v>
      </c>
      <c r="F9" s="23">
        <v>4216939</v>
      </c>
      <c r="G9" s="23">
        <v>4709470</v>
      </c>
    </row>
    <row r="10" spans="1:7" s="15" customFormat="1" ht="21.75" customHeight="1">
      <c r="A10" s="18" t="s">
        <v>198</v>
      </c>
      <c r="B10" s="19" t="s">
        <v>195</v>
      </c>
      <c r="C10" s="23">
        <v>1030729</v>
      </c>
      <c r="D10" s="23">
        <v>1177325</v>
      </c>
      <c r="E10" s="23">
        <v>1343538</v>
      </c>
      <c r="F10" s="23">
        <v>1516720</v>
      </c>
      <c r="G10" s="23">
        <v>1714314</v>
      </c>
    </row>
    <row r="11" spans="1:7" s="15" customFormat="1" ht="4.5" customHeight="1">
      <c r="A11" s="18"/>
      <c r="B11" s="19"/>
      <c r="C11" s="23"/>
      <c r="D11" s="23"/>
      <c r="E11" s="23"/>
      <c r="F11" s="23"/>
      <c r="G11" s="23"/>
    </row>
    <row r="12" spans="1:8" s="15" customFormat="1" ht="25.5">
      <c r="A12" s="24" t="s">
        <v>1019</v>
      </c>
      <c r="B12" s="19" t="s">
        <v>36</v>
      </c>
      <c r="C12" s="21">
        <v>14.31</v>
      </c>
      <c r="D12" s="21">
        <v>14.22</v>
      </c>
      <c r="E12" s="21">
        <v>14.12</v>
      </c>
      <c r="F12" s="21">
        <v>12.89</v>
      </c>
      <c r="G12" s="21">
        <v>13.03</v>
      </c>
      <c r="H12" s="317"/>
    </row>
    <row r="13" spans="1:8" s="15" customFormat="1" ht="21.75" customHeight="1">
      <c r="A13" s="374" t="s">
        <v>1036</v>
      </c>
      <c r="B13" s="37" t="s">
        <v>196</v>
      </c>
      <c r="C13" s="37">
        <v>524808</v>
      </c>
      <c r="D13" s="37">
        <v>558243</v>
      </c>
      <c r="E13" s="37">
        <v>587540</v>
      </c>
      <c r="F13" s="37">
        <v>575299</v>
      </c>
      <c r="G13" s="627">
        <v>629890</v>
      </c>
      <c r="H13" s="252"/>
    </row>
    <row r="14" spans="1:7" s="15" customFormat="1" ht="30" customHeight="1">
      <c r="A14" s="24" t="s">
        <v>199</v>
      </c>
      <c r="B14" s="660" t="s">
        <v>195</v>
      </c>
      <c r="C14" s="662">
        <v>422643</v>
      </c>
      <c r="D14" s="662">
        <v>456912</v>
      </c>
      <c r="E14" s="662">
        <v>504616</v>
      </c>
      <c r="F14" s="662">
        <v>579263</v>
      </c>
      <c r="G14" s="662">
        <v>672755</v>
      </c>
    </row>
    <row r="15" spans="1:7" s="15" customFormat="1" ht="4.5" customHeight="1">
      <c r="A15" s="24"/>
      <c r="B15" s="43"/>
      <c r="C15" s="329"/>
      <c r="D15" s="329"/>
      <c r="E15" s="329"/>
      <c r="F15" s="329"/>
      <c r="G15" s="329"/>
    </row>
    <row r="16" spans="1:8" s="15" customFormat="1" ht="25.5">
      <c r="A16" s="24" t="s">
        <v>1020</v>
      </c>
      <c r="B16" s="19" t="s">
        <v>36</v>
      </c>
      <c r="C16" s="26" t="s">
        <v>1234</v>
      </c>
      <c r="D16" s="26" t="s">
        <v>1230</v>
      </c>
      <c r="E16" s="26" t="s">
        <v>1231</v>
      </c>
      <c r="F16" s="26" t="s">
        <v>1232</v>
      </c>
      <c r="G16" s="26" t="s">
        <v>1233</v>
      </c>
      <c r="H16" s="661"/>
    </row>
    <row r="17" spans="1:7" s="15" customFormat="1" ht="21.75" customHeight="1">
      <c r="A17" s="18" t="s">
        <v>200</v>
      </c>
      <c r="B17" s="19" t="s">
        <v>195</v>
      </c>
      <c r="C17" s="22">
        <v>410505</v>
      </c>
      <c r="D17" s="22">
        <v>482550</v>
      </c>
      <c r="E17" s="22">
        <v>591929</v>
      </c>
      <c r="F17" s="22">
        <v>570631</v>
      </c>
      <c r="G17" s="606">
        <v>636375</v>
      </c>
    </row>
    <row r="18" spans="1:7" s="15" customFormat="1" ht="21.75" customHeight="1">
      <c r="A18" s="27" t="s">
        <v>201</v>
      </c>
      <c r="B18" s="19" t="s">
        <v>21</v>
      </c>
      <c r="C18" s="22">
        <v>249764</v>
      </c>
      <c r="D18" s="22">
        <v>363805</v>
      </c>
      <c r="E18" s="22">
        <v>452413</v>
      </c>
      <c r="F18" s="22">
        <v>444864</v>
      </c>
      <c r="G18" s="606">
        <v>494189</v>
      </c>
    </row>
    <row r="19" spans="1:8" s="15" customFormat="1" ht="21.75" customHeight="1">
      <c r="A19" s="27" t="s">
        <v>202</v>
      </c>
      <c r="B19" s="19" t="s">
        <v>203</v>
      </c>
      <c r="C19" s="22">
        <v>262</v>
      </c>
      <c r="D19" s="22">
        <v>292</v>
      </c>
      <c r="E19" s="22">
        <v>290</v>
      </c>
      <c r="F19" s="22">
        <v>290</v>
      </c>
      <c r="G19" s="606">
        <v>331</v>
      </c>
      <c r="H19" s="628"/>
    </row>
    <row r="20" spans="1:8" s="15" customFormat="1" ht="21.75" customHeight="1">
      <c r="A20" s="27" t="s">
        <v>204</v>
      </c>
      <c r="B20" s="19" t="s">
        <v>192</v>
      </c>
      <c r="C20" s="22">
        <v>147</v>
      </c>
      <c r="D20" s="22">
        <v>136</v>
      </c>
      <c r="E20" s="22">
        <v>142</v>
      </c>
      <c r="F20" s="22">
        <v>143</v>
      </c>
      <c r="G20" s="606">
        <v>150</v>
      </c>
      <c r="H20" s="628"/>
    </row>
    <row r="21" spans="1:7" s="15" customFormat="1" ht="21.75" customHeight="1">
      <c r="A21" s="27" t="s">
        <v>205</v>
      </c>
      <c r="B21" s="19" t="s">
        <v>21</v>
      </c>
      <c r="C21" s="22">
        <v>58</v>
      </c>
      <c r="D21" s="22">
        <v>52</v>
      </c>
      <c r="E21" s="22">
        <v>59</v>
      </c>
      <c r="F21" s="22">
        <v>62</v>
      </c>
      <c r="G21" s="606">
        <v>65</v>
      </c>
    </row>
    <row r="22" spans="1:8" s="15" customFormat="1" ht="21.75" customHeight="1">
      <c r="A22" s="27" t="s">
        <v>206</v>
      </c>
      <c r="B22" s="19" t="s">
        <v>209</v>
      </c>
      <c r="C22" s="22">
        <v>4116</v>
      </c>
      <c r="D22" s="22">
        <v>4504</v>
      </c>
      <c r="E22" s="22">
        <v>4640</v>
      </c>
      <c r="F22" s="22">
        <v>4513</v>
      </c>
      <c r="G22" s="606">
        <v>4630</v>
      </c>
      <c r="H22" s="252"/>
    </row>
    <row r="23" spans="1:7" s="15" customFormat="1" ht="21.75" customHeight="1">
      <c r="A23" s="27" t="s">
        <v>207</v>
      </c>
      <c r="B23" s="19" t="s">
        <v>37</v>
      </c>
      <c r="C23" s="22">
        <v>22894</v>
      </c>
      <c r="D23" s="22">
        <v>23188</v>
      </c>
      <c r="E23" s="22">
        <v>23451</v>
      </c>
      <c r="F23" s="22">
        <v>23750</v>
      </c>
      <c r="G23" s="606">
        <v>24130</v>
      </c>
    </row>
    <row r="24" spans="1:7" s="15" customFormat="1" ht="7.5" customHeight="1">
      <c r="A24" s="16"/>
      <c r="B24" s="16"/>
      <c r="C24" s="17"/>
      <c r="D24" s="17"/>
      <c r="E24" s="17"/>
      <c r="F24" s="17"/>
      <c r="G24" s="625"/>
    </row>
    <row r="25" s="15" customFormat="1" ht="15" customHeight="1">
      <c r="A25" s="15" t="s">
        <v>208</v>
      </c>
    </row>
  </sheetData>
  <sheetProtection/>
  <mergeCells count="1">
    <mergeCell ref="A2:G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4"/>
  <headerFooter alignWithMargins="0">
    <oddFooter>&amp;L&amp;"Arial Narrow,Italic"&amp;9NIÊN GIÁM THỐNG KÊ HUYỆN TRI TÔN 2015&amp;R&amp;"Arial,thường"&amp;9Trang &amp;P+3&amp;]</oddFooter>
  </headerFooter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F32"/>
  <sheetViews>
    <sheetView zoomScalePageLayoutView="0" workbookViewId="0" topLeftCell="A1">
      <selection activeCell="H8" sqref="H8"/>
    </sheetView>
  </sheetViews>
  <sheetFormatPr defaultColWidth="8.796875" defaultRowHeight="15"/>
  <cols>
    <col min="1" max="1" width="15.59765625" style="10" customWidth="1"/>
    <col min="2" max="6" width="7" style="10" customWidth="1"/>
    <col min="7" max="16384" width="8.8984375" style="10" customWidth="1"/>
  </cols>
  <sheetData>
    <row r="1" ht="15">
      <c r="A1" s="8" t="s">
        <v>390</v>
      </c>
    </row>
    <row r="2" spans="1:6" ht="27" customHeight="1">
      <c r="A2" s="675" t="s">
        <v>391</v>
      </c>
      <c r="B2" s="675"/>
      <c r="C2" s="675"/>
      <c r="D2" s="675"/>
      <c r="E2" s="675"/>
      <c r="F2" s="675"/>
    </row>
    <row r="3" spans="1:6" ht="20.25">
      <c r="A3" s="675" t="s">
        <v>392</v>
      </c>
      <c r="B3" s="675"/>
      <c r="C3" s="675"/>
      <c r="D3" s="675"/>
      <c r="E3" s="675"/>
      <c r="F3" s="675"/>
    </row>
    <row r="4" spans="1:6" ht="9.75" customHeight="1">
      <c r="A4" s="80"/>
      <c r="B4" s="80"/>
      <c r="C4" s="80"/>
      <c r="D4" s="80"/>
      <c r="E4" s="80"/>
      <c r="F4" s="80"/>
    </row>
    <row r="5" ht="21.75" customHeight="1">
      <c r="F5" s="48" t="s">
        <v>336</v>
      </c>
    </row>
    <row r="6" spans="1:6" s="8" customFormat="1" ht="27" customHeight="1">
      <c r="A6" s="155"/>
      <c r="B6" s="13">
        <v>2011</v>
      </c>
      <c r="C6" s="13">
        <v>2012</v>
      </c>
      <c r="D6" s="13">
        <v>2013</v>
      </c>
      <c r="E6" s="13">
        <v>2014</v>
      </c>
      <c r="F6" s="13">
        <v>2015</v>
      </c>
    </row>
    <row r="7" spans="1:6" s="8" customFormat="1" ht="7.5" customHeight="1">
      <c r="A7" s="87"/>
      <c r="B7" s="157"/>
      <c r="C7" s="157"/>
      <c r="D7" s="157"/>
      <c r="E7" s="157"/>
      <c r="F7" s="157"/>
    </row>
    <row r="8" spans="1:6" s="8" customFormat="1" ht="24.75" customHeight="1">
      <c r="A8" s="76" t="s">
        <v>226</v>
      </c>
      <c r="B8" s="512">
        <v>69.2</v>
      </c>
      <c r="C8" s="512">
        <v>69.37995245641838</v>
      </c>
      <c r="D8" s="512">
        <v>68.30937212263687</v>
      </c>
      <c r="E8" s="512">
        <v>72.22769264528401</v>
      </c>
      <c r="F8" s="524">
        <f>'[2]b16-lúa ĐX'!C8</f>
        <v>70.94711117970125</v>
      </c>
    </row>
    <row r="9" spans="1:6" s="8" customFormat="1" ht="19.5" customHeight="1">
      <c r="A9" s="164" t="s">
        <v>353</v>
      </c>
      <c r="B9" s="135">
        <v>72</v>
      </c>
      <c r="C9" s="135">
        <v>71.99170124481329</v>
      </c>
      <c r="D9" s="135">
        <v>74</v>
      </c>
      <c r="E9" s="135">
        <v>74</v>
      </c>
      <c r="F9" s="135">
        <f>'[2]b16-lúa ĐX'!C9</f>
        <v>73.3</v>
      </c>
    </row>
    <row r="10" spans="1:6" s="8" customFormat="1" ht="19.5" customHeight="1">
      <c r="A10" s="164" t="s">
        <v>354</v>
      </c>
      <c r="B10" s="135">
        <v>72</v>
      </c>
      <c r="C10" s="135">
        <v>72</v>
      </c>
      <c r="D10" s="135">
        <v>74</v>
      </c>
      <c r="E10" s="135">
        <v>74</v>
      </c>
      <c r="F10" s="135">
        <f>'[2]b16-lúa ĐX'!C10</f>
        <v>73</v>
      </c>
    </row>
    <row r="11" spans="1:6" s="8" customFormat="1" ht="19.5" customHeight="1">
      <c r="A11" s="164" t="s">
        <v>355</v>
      </c>
      <c r="B11" s="135">
        <v>68</v>
      </c>
      <c r="C11" s="135">
        <v>68</v>
      </c>
      <c r="D11" s="135">
        <v>67</v>
      </c>
      <c r="E11" s="135">
        <v>72</v>
      </c>
      <c r="F11" s="135">
        <f>'[2]b16-lúa ĐX'!C11</f>
        <v>69</v>
      </c>
    </row>
    <row r="12" spans="1:6" s="8" customFormat="1" ht="19.5" customHeight="1">
      <c r="A12" s="164" t="s">
        <v>356</v>
      </c>
      <c r="B12" s="135">
        <v>70</v>
      </c>
      <c r="C12" s="135">
        <v>70</v>
      </c>
      <c r="D12" s="135">
        <v>70</v>
      </c>
      <c r="E12" s="135">
        <v>72.31</v>
      </c>
      <c r="F12" s="135">
        <f>'[2]b16-lúa ĐX'!C12</f>
        <v>71</v>
      </c>
    </row>
    <row r="13" spans="1:6" s="8" customFormat="1" ht="19.5" customHeight="1">
      <c r="A13" s="164" t="s">
        <v>357</v>
      </c>
      <c r="B13" s="135">
        <v>69.5</v>
      </c>
      <c r="C13" s="135">
        <v>70</v>
      </c>
      <c r="D13" s="135">
        <v>68</v>
      </c>
      <c r="E13" s="135">
        <v>73</v>
      </c>
      <c r="F13" s="135">
        <f>'[2]b16-lúa ĐX'!C13</f>
        <v>69</v>
      </c>
    </row>
    <row r="14" spans="1:6" s="8" customFormat="1" ht="19.5" customHeight="1">
      <c r="A14" s="164" t="s">
        <v>358</v>
      </c>
      <c r="B14" s="135">
        <v>68</v>
      </c>
      <c r="C14" s="135">
        <v>67.50108459869848</v>
      </c>
      <c r="D14" s="135">
        <v>63.15</v>
      </c>
      <c r="E14" s="135">
        <v>65.81</v>
      </c>
      <c r="F14" s="135">
        <f>'[2]b16-lúa ĐX'!C14</f>
        <v>65.71</v>
      </c>
    </row>
    <row r="15" spans="1:6" s="8" customFormat="1" ht="19.5" customHeight="1">
      <c r="A15" s="164" t="s">
        <v>359</v>
      </c>
      <c r="B15" s="135">
        <v>69</v>
      </c>
      <c r="C15" s="135">
        <v>70</v>
      </c>
      <c r="D15" s="135">
        <v>70</v>
      </c>
      <c r="E15" s="135">
        <v>74</v>
      </c>
      <c r="F15" s="135">
        <f>'[2]b16-lúa ĐX'!C15</f>
        <v>71</v>
      </c>
    </row>
    <row r="16" spans="1:6" s="8" customFormat="1" ht="19.5" customHeight="1">
      <c r="A16" s="164" t="s">
        <v>360</v>
      </c>
      <c r="B16" s="135">
        <v>70</v>
      </c>
      <c r="C16" s="135">
        <v>70</v>
      </c>
      <c r="D16" s="135">
        <v>64.47</v>
      </c>
      <c r="E16" s="135">
        <v>69.09</v>
      </c>
      <c r="F16" s="135">
        <f>'[2]b16-lúa ĐX'!C16</f>
        <v>69.31</v>
      </c>
    </row>
    <row r="17" spans="1:6" s="8" customFormat="1" ht="19.5" customHeight="1">
      <c r="A17" s="164" t="s">
        <v>361</v>
      </c>
      <c r="B17" s="135">
        <v>68</v>
      </c>
      <c r="C17" s="135">
        <v>69.00071073205402</v>
      </c>
      <c r="D17" s="135">
        <v>69</v>
      </c>
      <c r="E17" s="135">
        <v>72.5</v>
      </c>
      <c r="F17" s="135">
        <f>'[2]b16-lúa ĐX'!C17</f>
        <v>71.5</v>
      </c>
    </row>
    <row r="18" spans="1:6" s="8" customFormat="1" ht="19.5" customHeight="1">
      <c r="A18" s="164" t="s">
        <v>362</v>
      </c>
      <c r="B18" s="135">
        <v>72</v>
      </c>
      <c r="C18" s="135">
        <v>70.99971838918614</v>
      </c>
      <c r="D18" s="135">
        <v>71.62</v>
      </c>
      <c r="E18" s="135">
        <v>79.5</v>
      </c>
      <c r="F18" s="135">
        <f>'[2]b16-lúa ĐX'!C18</f>
        <v>77.22</v>
      </c>
    </row>
    <row r="19" spans="1:6" s="8" customFormat="1" ht="19.5" customHeight="1">
      <c r="A19" s="164" t="s">
        <v>363</v>
      </c>
      <c r="B19" s="135">
        <v>68</v>
      </c>
      <c r="C19" s="135">
        <v>68</v>
      </c>
      <c r="D19" s="135">
        <v>68</v>
      </c>
      <c r="E19" s="135">
        <v>71</v>
      </c>
      <c r="F19" s="135">
        <f>'[2]b16-lúa ĐX'!C19</f>
        <v>68.5</v>
      </c>
    </row>
    <row r="20" spans="1:6" s="8" customFormat="1" ht="19.5" customHeight="1">
      <c r="A20" s="164" t="s">
        <v>364</v>
      </c>
      <c r="B20" s="135">
        <v>68</v>
      </c>
      <c r="C20" s="135">
        <v>68.00213106020246</v>
      </c>
      <c r="D20" s="135">
        <v>68</v>
      </c>
      <c r="E20" s="135">
        <v>71</v>
      </c>
      <c r="F20" s="135">
        <f>'[2]b16-lúa ĐX'!C20</f>
        <v>68.5</v>
      </c>
    </row>
    <row r="21" spans="1:6" s="8" customFormat="1" ht="19.5" customHeight="1">
      <c r="A21" s="164" t="s">
        <v>365</v>
      </c>
      <c r="B21" s="135">
        <v>71.21</v>
      </c>
      <c r="C21" s="135">
        <v>71.00181488203268</v>
      </c>
      <c r="D21" s="135">
        <v>69.91</v>
      </c>
      <c r="E21" s="135">
        <v>78.16</v>
      </c>
      <c r="F21" s="135">
        <f>'[2]b16-lúa ĐX'!C21</f>
        <v>73.81</v>
      </c>
    </row>
    <row r="22" spans="1:6" s="8" customFormat="1" ht="19.5" customHeight="1">
      <c r="A22" s="164" t="s">
        <v>366</v>
      </c>
      <c r="B22" s="135">
        <v>69</v>
      </c>
      <c r="C22" s="135">
        <v>69.50067249495629</v>
      </c>
      <c r="D22" s="135">
        <v>69.5</v>
      </c>
      <c r="E22" s="135">
        <v>72.4</v>
      </c>
      <c r="F22" s="135">
        <f>'[2]b16-lúa ĐX'!C22</f>
        <v>73.5</v>
      </c>
    </row>
    <row r="23" spans="1:6" s="8" customFormat="1" ht="19.5" customHeight="1">
      <c r="A23" s="164" t="s">
        <v>367</v>
      </c>
      <c r="B23" s="135">
        <v>69</v>
      </c>
      <c r="C23" s="135">
        <v>68.99927483683828</v>
      </c>
      <c r="D23" s="135">
        <v>66.3</v>
      </c>
      <c r="E23" s="135">
        <v>63.59</v>
      </c>
      <c r="F23" s="135">
        <f>'[2]b16-lúa ĐX'!C23</f>
        <v>67.59</v>
      </c>
    </row>
    <row r="24" spans="1:6" s="8" customFormat="1" ht="4.5" customHeight="1">
      <c r="A24" s="62"/>
      <c r="B24" s="62"/>
      <c r="C24" s="62"/>
      <c r="D24" s="62"/>
      <c r="E24" s="62"/>
      <c r="F24" s="62"/>
    </row>
    <row r="25" s="8" customFormat="1" ht="12.75"/>
    <row r="26" s="8" customFormat="1" ht="12.75"/>
    <row r="27" s="8" customFormat="1" ht="12.75"/>
    <row r="28" s="8" customFormat="1" ht="18.75" customHeight="1"/>
    <row r="29" s="8" customFormat="1" ht="12.75"/>
    <row r="30" s="8" customFormat="1" ht="12.75"/>
    <row r="31" s="8" customFormat="1" ht="12.75"/>
    <row r="32" ht="15">
      <c r="A32" s="9"/>
    </row>
  </sheetData>
  <sheetProtection/>
  <mergeCells count="2">
    <mergeCell ref="A2:F2"/>
    <mergeCell ref="A3:F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&amp;P+31&amp;]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PageLayoutView="0" workbookViewId="0" topLeftCell="A1">
      <selection activeCell="I12" sqref="I12"/>
    </sheetView>
  </sheetViews>
  <sheetFormatPr defaultColWidth="8.796875" defaultRowHeight="15"/>
  <cols>
    <col min="1" max="1" width="14.19921875" style="10" customWidth="1"/>
    <col min="2" max="6" width="8" style="10" customWidth="1"/>
    <col min="7" max="16384" width="8.8984375" style="10" customWidth="1"/>
  </cols>
  <sheetData>
    <row r="1" ht="17.25" customHeight="1">
      <c r="A1" s="8" t="s">
        <v>395</v>
      </c>
    </row>
    <row r="2" spans="1:6" ht="32.25" customHeight="1">
      <c r="A2" s="675" t="s">
        <v>393</v>
      </c>
      <c r="B2" s="675"/>
      <c r="C2" s="675"/>
      <c r="D2" s="675"/>
      <c r="E2" s="675"/>
      <c r="F2" s="675"/>
    </row>
    <row r="3" spans="1:6" ht="20.25">
      <c r="A3" s="675" t="s">
        <v>394</v>
      </c>
      <c r="B3" s="675"/>
      <c r="C3" s="675"/>
      <c r="D3" s="675"/>
      <c r="E3" s="675"/>
      <c r="F3" s="675"/>
    </row>
    <row r="4" spans="1:6" ht="9.75" customHeight="1">
      <c r="A4" s="80"/>
      <c r="B4" s="80"/>
      <c r="C4" s="80"/>
      <c r="D4" s="80"/>
      <c r="E4" s="80"/>
      <c r="F4" s="80"/>
    </row>
    <row r="5" ht="21.75" customHeight="1">
      <c r="F5" s="48" t="s">
        <v>347</v>
      </c>
    </row>
    <row r="6" spans="1:6" s="8" customFormat="1" ht="27" customHeight="1">
      <c r="A6" s="155"/>
      <c r="B6" s="13">
        <v>2011</v>
      </c>
      <c r="C6" s="13">
        <v>2012</v>
      </c>
      <c r="D6" s="13">
        <v>2013</v>
      </c>
      <c r="E6" s="13">
        <v>2014</v>
      </c>
      <c r="F6" s="13">
        <v>2015</v>
      </c>
    </row>
    <row r="7" spans="1:6" s="8" customFormat="1" ht="7.5" customHeight="1">
      <c r="A7" s="87"/>
      <c r="B7" s="157"/>
      <c r="C7" s="157"/>
      <c r="D7" s="157"/>
      <c r="E7" s="157"/>
      <c r="F7" s="157"/>
    </row>
    <row r="8" spans="1:6" s="8" customFormat="1" ht="20.25" customHeight="1">
      <c r="A8" s="76" t="s">
        <v>226</v>
      </c>
      <c r="B8" s="136">
        <v>276903.4</v>
      </c>
      <c r="C8" s="528">
        <v>280184</v>
      </c>
      <c r="D8" s="528">
        <v>278948.15199999994</v>
      </c>
      <c r="E8" s="144">
        <v>296238.2700000001</v>
      </c>
      <c r="F8" s="144">
        <f>'[2]b16-lúa ĐX'!D8</f>
        <v>289621.7162</v>
      </c>
    </row>
    <row r="9" spans="1:6" s="8" customFormat="1" ht="19.5" customHeight="1">
      <c r="A9" s="164" t="s">
        <v>353</v>
      </c>
      <c r="B9" s="140">
        <v>3456</v>
      </c>
      <c r="C9" s="143">
        <v>3470</v>
      </c>
      <c r="D9" s="143">
        <v>2997</v>
      </c>
      <c r="E9" s="145">
        <v>3071</v>
      </c>
      <c r="F9" s="145">
        <f>'[2]b16-lúa ĐX'!D9</f>
        <v>2983.31</v>
      </c>
    </row>
    <row r="10" spans="1:6" s="8" customFormat="1" ht="19.5" customHeight="1">
      <c r="A10" s="164" t="s">
        <v>354</v>
      </c>
      <c r="B10" s="140">
        <v>4680</v>
      </c>
      <c r="C10" s="143">
        <v>4680</v>
      </c>
      <c r="D10" s="143">
        <v>4810</v>
      </c>
      <c r="E10" s="145">
        <v>4810</v>
      </c>
      <c r="F10" s="145">
        <f>'[2]b16-lúa ĐX'!D10</f>
        <v>4745</v>
      </c>
    </row>
    <row r="11" spans="1:6" s="8" customFormat="1" ht="19.5" customHeight="1">
      <c r="A11" s="164" t="s">
        <v>355</v>
      </c>
      <c r="B11" s="140">
        <v>14824</v>
      </c>
      <c r="C11" s="143">
        <v>14824</v>
      </c>
      <c r="D11" s="143">
        <v>14532.3</v>
      </c>
      <c r="E11" s="145">
        <v>15552</v>
      </c>
      <c r="F11" s="145">
        <f>'[2]b16-lúa ĐX'!D11</f>
        <v>14717.7</v>
      </c>
    </row>
    <row r="12" spans="1:6" s="8" customFormat="1" ht="19.5" customHeight="1">
      <c r="A12" s="164" t="s">
        <v>356</v>
      </c>
      <c r="B12" s="140">
        <v>9590</v>
      </c>
      <c r="C12" s="143">
        <v>10059</v>
      </c>
      <c r="D12" s="143">
        <v>10290</v>
      </c>
      <c r="E12" s="145">
        <v>10629.57</v>
      </c>
      <c r="F12" s="145">
        <f>'[2]b16-lúa ĐX'!D12</f>
        <v>10437</v>
      </c>
    </row>
    <row r="13" spans="1:6" s="8" customFormat="1" ht="19.5" customHeight="1">
      <c r="A13" s="164" t="s">
        <v>357</v>
      </c>
      <c r="B13" s="140">
        <v>22657</v>
      </c>
      <c r="C13" s="143">
        <v>22890</v>
      </c>
      <c r="D13" s="143">
        <v>22202</v>
      </c>
      <c r="E13" s="145">
        <v>26002.6</v>
      </c>
      <c r="F13" s="145">
        <f>'[2]b16-lúa ĐX'!D13</f>
        <v>24405.3</v>
      </c>
    </row>
    <row r="14" spans="1:6" s="8" customFormat="1" ht="19.5" customHeight="1">
      <c r="A14" s="164" t="s">
        <v>358</v>
      </c>
      <c r="B14" s="140">
        <v>31123.6</v>
      </c>
      <c r="C14" s="143">
        <v>31118</v>
      </c>
      <c r="D14" s="143">
        <v>29049</v>
      </c>
      <c r="E14" s="145">
        <v>30799.079999999998</v>
      </c>
      <c r="F14" s="145">
        <f>'[2]b16-lúa ĐX'!D14</f>
        <v>30720.739199999993</v>
      </c>
    </row>
    <row r="15" spans="1:6" s="8" customFormat="1" ht="19.5" customHeight="1">
      <c r="A15" s="164" t="s">
        <v>359</v>
      </c>
      <c r="B15" s="140">
        <v>11868</v>
      </c>
      <c r="C15" s="143">
        <v>12040</v>
      </c>
      <c r="D15" s="143">
        <v>12040</v>
      </c>
      <c r="E15" s="145">
        <v>12728</v>
      </c>
      <c r="F15" s="145">
        <f>'[2]b16-lúa ĐX'!D15</f>
        <v>12212</v>
      </c>
    </row>
    <row r="16" spans="1:6" s="8" customFormat="1" ht="19.5" customHeight="1">
      <c r="A16" s="164" t="s">
        <v>360</v>
      </c>
      <c r="B16" s="140">
        <v>14980</v>
      </c>
      <c r="C16" s="143">
        <v>15330</v>
      </c>
      <c r="D16" s="143">
        <v>14118.929999999998</v>
      </c>
      <c r="E16" s="145">
        <v>15130.710000000001</v>
      </c>
      <c r="F16" s="145">
        <f>'[2]b16-lúa ĐX'!D16</f>
        <v>16391.815</v>
      </c>
    </row>
    <row r="17" spans="1:6" s="8" customFormat="1" ht="19.5" customHeight="1">
      <c r="A17" s="164" t="s">
        <v>361</v>
      </c>
      <c r="B17" s="140">
        <v>48055.6</v>
      </c>
      <c r="C17" s="143">
        <v>48542</v>
      </c>
      <c r="D17" s="143">
        <v>51750</v>
      </c>
      <c r="E17" s="145">
        <v>53573.875</v>
      </c>
      <c r="F17" s="145">
        <f>'[2]b16-lúa ĐX'!D17</f>
        <v>52223.6</v>
      </c>
    </row>
    <row r="18" spans="1:6" s="8" customFormat="1" ht="19.5" customHeight="1">
      <c r="A18" s="164" t="s">
        <v>362</v>
      </c>
      <c r="B18" s="140">
        <v>24912</v>
      </c>
      <c r="C18" s="143">
        <v>25212</v>
      </c>
      <c r="D18" s="143">
        <v>25217.402000000002</v>
      </c>
      <c r="E18" s="145">
        <v>27991.95</v>
      </c>
      <c r="F18" s="145">
        <f>'[2]b16-lúa ĐX'!D18</f>
        <v>27189.162</v>
      </c>
    </row>
    <row r="19" spans="1:6" s="8" customFormat="1" ht="19.5" customHeight="1">
      <c r="A19" s="164" t="s">
        <v>363</v>
      </c>
      <c r="B19" s="140">
        <v>8840</v>
      </c>
      <c r="C19" s="143">
        <v>8840</v>
      </c>
      <c r="D19" s="143">
        <v>9860</v>
      </c>
      <c r="E19" s="145">
        <v>9833.5</v>
      </c>
      <c r="F19" s="145">
        <f>'[2]b16-lúa ĐX'!D19</f>
        <v>8905</v>
      </c>
    </row>
    <row r="20" spans="1:6" s="8" customFormat="1" ht="19.5" customHeight="1">
      <c r="A20" s="164" t="s">
        <v>364</v>
      </c>
      <c r="B20" s="140">
        <v>12763.6</v>
      </c>
      <c r="C20" s="143">
        <v>12764</v>
      </c>
      <c r="D20" s="143">
        <v>12763.6</v>
      </c>
      <c r="E20" s="145">
        <v>13326.7</v>
      </c>
      <c r="F20" s="145">
        <f>'[2]b16-lúa ĐX'!D20</f>
        <v>12857.45</v>
      </c>
    </row>
    <row r="21" spans="1:6" s="8" customFormat="1" ht="19.5" customHeight="1">
      <c r="A21" s="164" t="s">
        <v>365</v>
      </c>
      <c r="B21" s="140">
        <v>19584</v>
      </c>
      <c r="C21" s="143">
        <v>19561</v>
      </c>
      <c r="D21" s="143">
        <v>19225.25</v>
      </c>
      <c r="E21" s="145">
        <v>21494</v>
      </c>
      <c r="F21" s="145">
        <f>'[2]b16-lúa ĐX'!D21</f>
        <v>20297.75</v>
      </c>
    </row>
    <row r="22" spans="1:6" s="8" customFormat="1" ht="19.5" customHeight="1">
      <c r="A22" s="164" t="s">
        <v>366</v>
      </c>
      <c r="B22" s="140">
        <v>40875.6</v>
      </c>
      <c r="C22" s="143">
        <v>41339</v>
      </c>
      <c r="D22" s="143">
        <v>41248.25</v>
      </c>
      <c r="E22" s="145">
        <v>42933.200000000004</v>
      </c>
      <c r="F22" s="145">
        <f>'[2]b16-lúa ĐX'!D22</f>
        <v>43019.55</v>
      </c>
    </row>
    <row r="23" spans="1:6" s="8" customFormat="1" ht="19.5" customHeight="1">
      <c r="A23" s="164" t="s">
        <v>367</v>
      </c>
      <c r="B23" s="140">
        <v>8694</v>
      </c>
      <c r="C23" s="143">
        <v>9515</v>
      </c>
      <c r="D23" s="143">
        <v>8844.42</v>
      </c>
      <c r="E23" s="145">
        <v>8362.085000000001</v>
      </c>
      <c r="F23" s="145">
        <f>'[2]b16-lúa ĐX'!D23</f>
        <v>8516.34</v>
      </c>
    </row>
    <row r="24" spans="1:6" s="8" customFormat="1" ht="4.5" customHeight="1">
      <c r="A24" s="62"/>
      <c r="B24" s="62"/>
      <c r="C24" s="62"/>
      <c r="D24" s="62"/>
      <c r="E24" s="62"/>
      <c r="F24" s="62"/>
    </row>
    <row r="25" s="8" customFormat="1" ht="12.75"/>
  </sheetData>
  <sheetProtection/>
  <mergeCells count="2">
    <mergeCell ref="A2:F2"/>
    <mergeCell ref="A3:F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&amp;P+32&amp;]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J12" sqref="J12"/>
    </sheetView>
  </sheetViews>
  <sheetFormatPr defaultColWidth="8.796875" defaultRowHeight="15"/>
  <cols>
    <col min="1" max="1" width="16.69921875" style="10" customWidth="1"/>
    <col min="2" max="4" width="6.69921875" style="10" customWidth="1"/>
    <col min="5" max="5" width="6.59765625" style="10" customWidth="1"/>
    <col min="6" max="6" width="6.69921875" style="10" customWidth="1"/>
    <col min="7" max="16384" width="8.8984375" style="10" customWidth="1"/>
  </cols>
  <sheetData>
    <row r="1" spans="1:2" ht="15">
      <c r="A1" s="8" t="s">
        <v>396</v>
      </c>
      <c r="B1" s="8"/>
    </row>
    <row r="2" spans="1:6" ht="30" customHeight="1">
      <c r="A2" s="675" t="s">
        <v>397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21.75" customHeight="1">
      <c r="F4" s="496" t="s">
        <v>331</v>
      </c>
    </row>
    <row r="5" spans="1:6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ht="7.5" customHeight="1">
      <c r="A6" s="87"/>
      <c r="B6" s="157"/>
      <c r="C6" s="157"/>
      <c r="D6" s="157"/>
      <c r="E6" s="157"/>
      <c r="F6" s="157"/>
    </row>
    <row r="7" spans="1:6" s="8" customFormat="1" ht="21.75" customHeight="1">
      <c r="A7" s="76" t="s">
        <v>226</v>
      </c>
      <c r="B7" s="543">
        <v>41395</v>
      </c>
      <c r="C7" s="543">
        <v>41707</v>
      </c>
      <c r="D7" s="543">
        <v>41477</v>
      </c>
      <c r="E7" s="543">
        <v>41675.9</v>
      </c>
      <c r="F7" s="136">
        <f>'[2]b17-lúa HT'!B8</f>
        <v>42486.55</v>
      </c>
    </row>
    <row r="8" spans="1:6" s="8" customFormat="1" ht="19.5" customHeight="1">
      <c r="A8" s="164" t="s">
        <v>353</v>
      </c>
      <c r="B8" s="544">
        <v>515</v>
      </c>
      <c r="C8" s="544">
        <v>520</v>
      </c>
      <c r="D8" s="544">
        <v>456</v>
      </c>
      <c r="E8" s="544">
        <v>455</v>
      </c>
      <c r="F8" s="545">
        <f>'[2]b17-lúa HT'!B9</f>
        <v>438</v>
      </c>
    </row>
    <row r="9" spans="1:6" s="8" customFormat="1" ht="19.5" customHeight="1">
      <c r="A9" s="164" t="s">
        <v>354</v>
      </c>
      <c r="B9" s="544">
        <v>650</v>
      </c>
      <c r="C9" s="544">
        <v>650</v>
      </c>
      <c r="D9" s="544">
        <v>650</v>
      </c>
      <c r="E9" s="544">
        <v>650</v>
      </c>
      <c r="F9" s="545">
        <f>'[2]b17-lúa HT'!B10</f>
        <v>650</v>
      </c>
    </row>
    <row r="10" spans="1:6" s="8" customFormat="1" ht="19.5" customHeight="1">
      <c r="A10" s="164" t="s">
        <v>355</v>
      </c>
      <c r="B10" s="544">
        <v>2180</v>
      </c>
      <c r="C10" s="544">
        <v>2180</v>
      </c>
      <c r="D10" s="544">
        <v>2109</v>
      </c>
      <c r="E10" s="544">
        <v>2042</v>
      </c>
      <c r="F10" s="545">
        <f>'[2]b17-lúa HT'!B11</f>
        <v>2160</v>
      </c>
    </row>
    <row r="11" spans="1:6" s="8" customFormat="1" ht="19.5" customHeight="1">
      <c r="A11" s="164" t="s">
        <v>356</v>
      </c>
      <c r="B11" s="544">
        <v>1350</v>
      </c>
      <c r="C11" s="544">
        <v>1652</v>
      </c>
      <c r="D11" s="544">
        <v>1652</v>
      </c>
      <c r="E11" s="544">
        <v>1652</v>
      </c>
      <c r="F11" s="545">
        <f>'[2]b17-lúa HT'!B12</f>
        <v>1652</v>
      </c>
    </row>
    <row r="12" spans="1:6" s="8" customFormat="1" ht="19.5" customHeight="1">
      <c r="A12" s="164" t="s">
        <v>357</v>
      </c>
      <c r="B12" s="544">
        <v>3200</v>
      </c>
      <c r="C12" s="544">
        <v>3258</v>
      </c>
      <c r="D12" s="544">
        <v>3242</v>
      </c>
      <c r="E12" s="544">
        <v>3506</v>
      </c>
      <c r="F12" s="545">
        <f>'[2]b17-lúa HT'!B13</f>
        <v>3481</v>
      </c>
    </row>
    <row r="13" spans="1:6" s="8" customFormat="1" ht="19.5" customHeight="1">
      <c r="A13" s="164" t="s">
        <v>358</v>
      </c>
      <c r="B13" s="544">
        <v>4800</v>
      </c>
      <c r="C13" s="544">
        <v>4541</v>
      </c>
      <c r="D13" s="544">
        <v>4365</v>
      </c>
      <c r="E13" s="544">
        <v>4411</v>
      </c>
      <c r="F13" s="545">
        <f>'[2]b17-lúa HT'!B14</f>
        <v>4510</v>
      </c>
    </row>
    <row r="14" spans="1:6" s="8" customFormat="1" ht="19.5" customHeight="1">
      <c r="A14" s="164" t="s">
        <v>359</v>
      </c>
      <c r="B14" s="544">
        <v>1940</v>
      </c>
      <c r="C14" s="544">
        <v>1940</v>
      </c>
      <c r="D14" s="544">
        <v>1940</v>
      </c>
      <c r="E14" s="544">
        <v>1940</v>
      </c>
      <c r="F14" s="545">
        <f>'[2]b17-lúa HT'!B15</f>
        <v>1940</v>
      </c>
    </row>
    <row r="15" spans="1:6" s="8" customFormat="1" ht="19.5" customHeight="1">
      <c r="A15" s="164" t="s">
        <v>360</v>
      </c>
      <c r="B15" s="544">
        <v>2245</v>
      </c>
      <c r="C15" s="544">
        <v>2270</v>
      </c>
      <c r="D15" s="544">
        <v>2270</v>
      </c>
      <c r="E15" s="544">
        <v>2270</v>
      </c>
      <c r="F15" s="545">
        <f>'[2]b17-lúa HT'!B16</f>
        <v>2440</v>
      </c>
    </row>
    <row r="16" spans="1:6" s="8" customFormat="1" ht="19.5" customHeight="1">
      <c r="A16" s="164" t="s">
        <v>361</v>
      </c>
      <c r="B16" s="544">
        <v>7055</v>
      </c>
      <c r="C16" s="544">
        <v>6755</v>
      </c>
      <c r="D16" s="544">
        <v>7400</v>
      </c>
      <c r="E16" s="544">
        <v>7365</v>
      </c>
      <c r="F16" s="545">
        <f>'[2]b17-lúa HT'!B17</f>
        <v>7388</v>
      </c>
    </row>
    <row r="17" spans="1:6" s="8" customFormat="1" ht="19.5" customHeight="1">
      <c r="A17" s="164" t="s">
        <v>362</v>
      </c>
      <c r="B17" s="544">
        <v>3630</v>
      </c>
      <c r="C17" s="544">
        <v>3551</v>
      </c>
      <c r="D17" s="544">
        <v>3521</v>
      </c>
      <c r="E17" s="544">
        <v>3521</v>
      </c>
      <c r="F17" s="545">
        <f>'[2]b17-lúa HT'!B18</f>
        <v>3449</v>
      </c>
    </row>
    <row r="18" spans="1:6" s="8" customFormat="1" ht="19.5" customHeight="1">
      <c r="A18" s="164" t="s">
        <v>363</v>
      </c>
      <c r="B18" s="544">
        <v>1315</v>
      </c>
      <c r="C18" s="544">
        <v>1750</v>
      </c>
      <c r="D18" s="544">
        <v>1522</v>
      </c>
      <c r="E18" s="544">
        <v>1470</v>
      </c>
      <c r="F18" s="545">
        <f>'[2]b17-lúa HT'!B19</f>
        <v>1300</v>
      </c>
    </row>
    <row r="19" spans="1:6" s="8" customFormat="1" ht="19.5" customHeight="1">
      <c r="A19" s="164" t="s">
        <v>364</v>
      </c>
      <c r="B19" s="544">
        <v>1880</v>
      </c>
      <c r="C19" s="544">
        <v>1987</v>
      </c>
      <c r="D19" s="544">
        <v>1877</v>
      </c>
      <c r="E19" s="544">
        <v>1877</v>
      </c>
      <c r="F19" s="545">
        <f>'[2]b17-lúa HT'!B20</f>
        <v>1877</v>
      </c>
    </row>
    <row r="20" spans="1:6" s="8" customFormat="1" ht="19.5" customHeight="1">
      <c r="A20" s="164" t="s">
        <v>365</v>
      </c>
      <c r="B20" s="544">
        <v>2950</v>
      </c>
      <c r="C20" s="544">
        <v>2970</v>
      </c>
      <c r="D20" s="544">
        <v>2750</v>
      </c>
      <c r="E20" s="544">
        <v>2750</v>
      </c>
      <c r="F20" s="545">
        <f>'[2]b17-lúa HT'!B21</f>
        <v>2950</v>
      </c>
    </row>
    <row r="21" spans="1:6" s="8" customFormat="1" ht="19.5" customHeight="1">
      <c r="A21" s="164" t="s">
        <v>366</v>
      </c>
      <c r="B21" s="544">
        <v>5973</v>
      </c>
      <c r="C21" s="544">
        <v>5953</v>
      </c>
      <c r="D21" s="544">
        <v>5930</v>
      </c>
      <c r="E21" s="544">
        <v>5923</v>
      </c>
      <c r="F21" s="545">
        <f>'[2]b17-lúa HT'!B22</f>
        <v>6332</v>
      </c>
    </row>
    <row r="22" spans="1:6" s="8" customFormat="1" ht="19.5" customHeight="1">
      <c r="A22" s="164" t="s">
        <v>367</v>
      </c>
      <c r="B22" s="544">
        <v>1712</v>
      </c>
      <c r="C22" s="544">
        <v>1730</v>
      </c>
      <c r="D22" s="544">
        <v>1793</v>
      </c>
      <c r="E22" s="544">
        <v>1843.9</v>
      </c>
      <c r="F22" s="545">
        <f>'[2]b17-lúa HT'!B23</f>
        <v>1919.55</v>
      </c>
    </row>
    <row r="23" spans="1:6" s="8" customFormat="1" ht="4.5" customHeight="1">
      <c r="A23" s="62"/>
      <c r="B23" s="62"/>
      <c r="C23" s="62"/>
      <c r="D23" s="62"/>
      <c r="E23" s="62"/>
      <c r="F23" s="62"/>
    </row>
    <row r="24" s="8" customFormat="1" ht="12.75"/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&amp;P+33&amp;]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E17" sqref="E17"/>
    </sheetView>
  </sheetViews>
  <sheetFormatPr defaultColWidth="8.796875" defaultRowHeight="15"/>
  <cols>
    <col min="1" max="1" width="16" style="10" customWidth="1"/>
    <col min="2" max="6" width="6.796875" style="10" customWidth="1"/>
    <col min="7" max="16384" width="8.8984375" style="10" customWidth="1"/>
  </cols>
  <sheetData>
    <row r="1" ht="15">
      <c r="A1" s="8" t="s">
        <v>398</v>
      </c>
    </row>
    <row r="2" spans="1:6" ht="30" customHeight="1">
      <c r="A2" s="675" t="s">
        <v>399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spans="5:6" ht="21.75" customHeight="1">
      <c r="E4" s="685" t="s">
        <v>336</v>
      </c>
      <c r="F4" s="685"/>
    </row>
    <row r="5" spans="1:6" s="8" customFormat="1" ht="27" customHeight="1">
      <c r="A5" s="155"/>
      <c r="B5" s="546">
        <v>2011</v>
      </c>
      <c r="C5" s="546">
        <v>2012</v>
      </c>
      <c r="D5" s="546">
        <v>2013</v>
      </c>
      <c r="E5" s="546">
        <v>2014</v>
      </c>
      <c r="F5" s="546">
        <v>2015</v>
      </c>
    </row>
    <row r="6" spans="1:6" s="8" customFormat="1" ht="7.5" customHeight="1">
      <c r="A6" s="156"/>
      <c r="B6" s="157"/>
      <c r="C6" s="157"/>
      <c r="D6" s="157"/>
      <c r="E6" s="157"/>
      <c r="F6" s="157"/>
    </row>
    <row r="7" spans="1:6" s="8" customFormat="1" ht="19.5" customHeight="1">
      <c r="A7" s="76" t="s">
        <v>226</v>
      </c>
      <c r="B7" s="220">
        <v>49.48</v>
      </c>
      <c r="C7" s="220">
        <v>48.336969813220804</v>
      </c>
      <c r="D7" s="220">
        <v>48.83875400824554</v>
      </c>
      <c r="E7" s="220">
        <v>48.74969078052303</v>
      </c>
      <c r="F7" s="220">
        <f>'[2]b17-lúa HT'!C8</f>
        <v>48.79589321797133</v>
      </c>
    </row>
    <row r="8" spans="1:6" s="8" customFormat="1" ht="19.5" customHeight="1">
      <c r="A8" s="164" t="s">
        <v>353</v>
      </c>
      <c r="B8" s="134">
        <v>50.8</v>
      </c>
      <c r="C8" s="134">
        <v>49</v>
      </c>
      <c r="D8" s="134">
        <v>51</v>
      </c>
      <c r="E8" s="134">
        <v>52</v>
      </c>
      <c r="F8" s="134">
        <f>'[2]b17-lúa HT'!C9</f>
        <v>52.4</v>
      </c>
    </row>
    <row r="9" spans="1:6" s="8" customFormat="1" ht="19.5" customHeight="1">
      <c r="A9" s="164" t="s">
        <v>354</v>
      </c>
      <c r="B9" s="134">
        <v>50.8</v>
      </c>
      <c r="C9" s="134">
        <v>49.50769230769231</v>
      </c>
      <c r="D9" s="134">
        <v>51</v>
      </c>
      <c r="E9" s="134">
        <v>52</v>
      </c>
      <c r="F9" s="134">
        <f>'[2]b17-lúa HT'!C10</f>
        <v>52.48</v>
      </c>
    </row>
    <row r="10" spans="1:6" s="8" customFormat="1" ht="19.5" customHeight="1">
      <c r="A10" s="164" t="s">
        <v>355</v>
      </c>
      <c r="B10" s="134">
        <v>49.5</v>
      </c>
      <c r="C10" s="134">
        <v>47.5</v>
      </c>
      <c r="D10" s="134">
        <v>48</v>
      </c>
      <c r="E10" s="134">
        <v>48</v>
      </c>
      <c r="F10" s="134">
        <f>'[2]b17-lúa HT'!C11</f>
        <v>48.5</v>
      </c>
    </row>
    <row r="11" spans="1:6" s="8" customFormat="1" ht="19.5" customHeight="1">
      <c r="A11" s="164" t="s">
        <v>356</v>
      </c>
      <c r="B11" s="134">
        <v>50.5</v>
      </c>
      <c r="C11" s="134">
        <v>48.00242130750605</v>
      </c>
      <c r="D11" s="134">
        <v>49</v>
      </c>
      <c r="E11" s="134">
        <v>50</v>
      </c>
      <c r="F11" s="134">
        <f>'[2]b17-lúa HT'!C12</f>
        <v>51</v>
      </c>
    </row>
    <row r="12" spans="1:6" s="8" customFormat="1" ht="19.5" customHeight="1">
      <c r="A12" s="164" t="s">
        <v>357</v>
      </c>
      <c r="B12" s="134">
        <v>49</v>
      </c>
      <c r="C12" s="134">
        <v>47.50153468385513</v>
      </c>
      <c r="D12" s="134">
        <v>48.5</v>
      </c>
      <c r="E12" s="134">
        <v>48.5</v>
      </c>
      <c r="F12" s="134">
        <f>'[2]b17-lúa HT'!C13</f>
        <v>48.7</v>
      </c>
    </row>
    <row r="13" spans="1:6" s="8" customFormat="1" ht="19.5" customHeight="1">
      <c r="A13" s="164" t="s">
        <v>358</v>
      </c>
      <c r="B13" s="134">
        <v>48.5</v>
      </c>
      <c r="C13" s="134">
        <v>48.00044043162299</v>
      </c>
      <c r="D13" s="134">
        <v>48.5</v>
      </c>
      <c r="E13" s="134">
        <v>46.71</v>
      </c>
      <c r="F13" s="134">
        <f>'[2]b17-lúa HT'!C14</f>
        <v>45.76</v>
      </c>
    </row>
    <row r="14" spans="1:6" s="8" customFormat="1" ht="19.5" customHeight="1">
      <c r="A14" s="164" t="s">
        <v>359</v>
      </c>
      <c r="B14" s="134">
        <v>50.5</v>
      </c>
      <c r="C14" s="134">
        <v>48.5</v>
      </c>
      <c r="D14" s="134">
        <v>49</v>
      </c>
      <c r="E14" s="134">
        <v>49.5</v>
      </c>
      <c r="F14" s="134">
        <f>'[2]b17-lúa HT'!C15</f>
        <v>49.5</v>
      </c>
    </row>
    <row r="15" spans="1:6" s="8" customFormat="1" ht="19.5" customHeight="1">
      <c r="A15" s="164" t="s">
        <v>360</v>
      </c>
      <c r="B15" s="134">
        <v>50.5</v>
      </c>
      <c r="C15" s="134">
        <v>48.502202643171806</v>
      </c>
      <c r="D15" s="134">
        <v>49.5</v>
      </c>
      <c r="E15" s="134">
        <v>47.63</v>
      </c>
      <c r="F15" s="134">
        <f>'[2]b17-lúa HT'!C16</f>
        <v>48.34</v>
      </c>
    </row>
    <row r="16" spans="1:6" s="8" customFormat="1" ht="19.5" customHeight="1">
      <c r="A16" s="164" t="s">
        <v>361</v>
      </c>
      <c r="B16" s="134">
        <v>49</v>
      </c>
      <c r="C16" s="134">
        <v>48.500370096225026</v>
      </c>
      <c r="D16" s="134">
        <v>48.5</v>
      </c>
      <c r="E16" s="134">
        <v>48.37</v>
      </c>
      <c r="F16" s="134">
        <f>'[2]b17-lúa HT'!C17</f>
        <v>48.6</v>
      </c>
    </row>
    <row r="17" spans="1:6" s="8" customFormat="1" ht="19.5" customHeight="1">
      <c r="A17" s="164" t="s">
        <v>362</v>
      </c>
      <c r="B17" s="134">
        <v>50.5</v>
      </c>
      <c r="C17" s="134">
        <v>50</v>
      </c>
      <c r="D17" s="134">
        <v>50</v>
      </c>
      <c r="E17" s="134">
        <v>54.35</v>
      </c>
      <c r="F17" s="134">
        <f>'[2]b17-lúa HT'!C18</f>
        <v>51.47</v>
      </c>
    </row>
    <row r="18" spans="1:6" s="8" customFormat="1" ht="19.5" customHeight="1">
      <c r="A18" s="164" t="s">
        <v>363</v>
      </c>
      <c r="B18" s="134">
        <v>49</v>
      </c>
      <c r="C18" s="134">
        <v>47</v>
      </c>
      <c r="D18" s="134">
        <v>48</v>
      </c>
      <c r="E18" s="134">
        <v>47.56</v>
      </c>
      <c r="F18" s="134">
        <f>'[2]b17-lúa HT'!C19</f>
        <v>48.3</v>
      </c>
    </row>
    <row r="19" spans="1:6" s="8" customFormat="1" ht="19.5" customHeight="1">
      <c r="A19" s="164" t="s">
        <v>364</v>
      </c>
      <c r="B19" s="134">
        <v>49</v>
      </c>
      <c r="C19" s="134">
        <v>47.000503271263206</v>
      </c>
      <c r="D19" s="134">
        <v>48</v>
      </c>
      <c r="E19" s="134">
        <v>47.52</v>
      </c>
      <c r="F19" s="134">
        <f>'[2]b17-lúa HT'!C20</f>
        <v>48.4</v>
      </c>
    </row>
    <row r="20" spans="1:6" s="8" customFormat="1" ht="19.5" customHeight="1">
      <c r="A20" s="164" t="s">
        <v>365</v>
      </c>
      <c r="B20" s="134">
        <v>49.5</v>
      </c>
      <c r="C20" s="134">
        <v>48.5016835016835</v>
      </c>
      <c r="D20" s="134">
        <v>49.454</v>
      </c>
      <c r="E20" s="134">
        <v>47.65</v>
      </c>
      <c r="F20" s="134">
        <f>'[2]b17-lúa HT'!C21</f>
        <v>52.3</v>
      </c>
    </row>
    <row r="21" spans="1:6" s="8" customFormat="1" ht="19.5" customHeight="1">
      <c r="A21" s="164" t="s">
        <v>366</v>
      </c>
      <c r="B21" s="134">
        <v>49.5</v>
      </c>
      <c r="C21" s="134">
        <v>49.00050394758945</v>
      </c>
      <c r="D21" s="134">
        <v>49</v>
      </c>
      <c r="E21" s="134">
        <v>48.5</v>
      </c>
      <c r="F21" s="134">
        <f>'[2]b17-lúa HT'!C22</f>
        <v>48.7</v>
      </c>
    </row>
    <row r="22" spans="1:6" s="8" customFormat="1" ht="19.5" customHeight="1">
      <c r="A22" s="164" t="s">
        <v>367</v>
      </c>
      <c r="B22" s="134">
        <v>49.5</v>
      </c>
      <c r="C22" s="134">
        <v>47.398843930635834</v>
      </c>
      <c r="D22" s="134">
        <v>48</v>
      </c>
      <c r="E22" s="134">
        <v>47.92</v>
      </c>
      <c r="F22" s="134">
        <f>'[2]b17-lúa HT'!C23</f>
        <v>43.94</v>
      </c>
    </row>
    <row r="23" spans="1:6" s="8" customFormat="1" ht="4.5" customHeight="1">
      <c r="A23" s="62"/>
      <c r="B23" s="62"/>
      <c r="C23" s="62"/>
      <c r="D23" s="62"/>
      <c r="E23" s="62"/>
      <c r="F23" s="62"/>
    </row>
    <row r="24" s="8" customFormat="1" ht="12.75"/>
    <row r="25" s="8" customFormat="1" ht="12.75"/>
  </sheetData>
  <sheetProtection/>
  <mergeCells count="2">
    <mergeCell ref="A2:F2"/>
    <mergeCell ref="E4:F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&amp;P+34&amp;]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30"/>
  <sheetViews>
    <sheetView zoomScalePageLayoutView="0" workbookViewId="0" topLeftCell="A1">
      <selection activeCell="H9" sqref="H9"/>
    </sheetView>
  </sheetViews>
  <sheetFormatPr defaultColWidth="8.796875" defaultRowHeight="15"/>
  <cols>
    <col min="1" max="1" width="14.8984375" style="10" customWidth="1"/>
    <col min="2" max="6" width="7.09765625" style="10" customWidth="1"/>
    <col min="7" max="16384" width="8.8984375" style="10" customWidth="1"/>
  </cols>
  <sheetData>
    <row r="1" ht="15">
      <c r="A1" s="8" t="s">
        <v>400</v>
      </c>
    </row>
    <row r="2" spans="1:6" ht="33" customHeight="1">
      <c r="A2" s="675" t="s">
        <v>401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spans="5:6" ht="21.75" customHeight="1">
      <c r="E4" s="541"/>
      <c r="F4" s="547" t="s">
        <v>347</v>
      </c>
    </row>
    <row r="5" spans="1:6" s="8" customFormat="1" ht="20.25" customHeight="1">
      <c r="A5" s="155"/>
      <c r="B5" s="548">
        <v>2011</v>
      </c>
      <c r="C5" s="548">
        <v>2012</v>
      </c>
      <c r="D5" s="548">
        <v>2013</v>
      </c>
      <c r="E5" s="548">
        <v>2014</v>
      </c>
      <c r="F5" s="548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1" customHeight="1">
      <c r="A7" s="76" t="s">
        <v>226</v>
      </c>
      <c r="B7" s="136">
        <v>204822</v>
      </c>
      <c r="C7" s="136">
        <v>201599</v>
      </c>
      <c r="D7" s="136">
        <v>202568.5</v>
      </c>
      <c r="E7" s="144">
        <v>203168.7238</v>
      </c>
      <c r="F7" s="144">
        <f>'[2]b17-lúa HT'!D8</f>
        <v>207316.9157</v>
      </c>
    </row>
    <row r="8" spans="1:6" s="8" customFormat="1" ht="19.5" customHeight="1">
      <c r="A8" s="164" t="s">
        <v>353</v>
      </c>
      <c r="B8" s="549">
        <v>2616</v>
      </c>
      <c r="C8" s="140">
        <v>2548</v>
      </c>
      <c r="D8" s="140">
        <v>2325.6</v>
      </c>
      <c r="E8" s="145">
        <v>2366</v>
      </c>
      <c r="F8" s="145">
        <f>'[2]b17-lúa HT'!D9</f>
        <v>2295.12</v>
      </c>
    </row>
    <row r="9" spans="1:6" s="8" customFormat="1" ht="19.5" customHeight="1">
      <c r="A9" s="164" t="s">
        <v>354</v>
      </c>
      <c r="B9" s="549">
        <v>3302</v>
      </c>
      <c r="C9" s="140">
        <v>3218</v>
      </c>
      <c r="D9" s="140">
        <v>3315</v>
      </c>
      <c r="E9" s="145">
        <v>3380</v>
      </c>
      <c r="F9" s="145">
        <f>'[2]b17-lúa HT'!D10</f>
        <v>3411.2</v>
      </c>
    </row>
    <row r="10" spans="1:6" s="8" customFormat="1" ht="19.5" customHeight="1">
      <c r="A10" s="164" t="s">
        <v>355</v>
      </c>
      <c r="B10" s="549">
        <v>10791</v>
      </c>
      <c r="C10" s="140">
        <v>10355</v>
      </c>
      <c r="D10" s="140">
        <v>10123.2</v>
      </c>
      <c r="E10" s="145">
        <v>9801.6</v>
      </c>
      <c r="F10" s="145">
        <f>'[2]b17-lúa HT'!D11</f>
        <v>10476</v>
      </c>
    </row>
    <row r="11" spans="1:6" s="8" customFormat="1" ht="19.5" customHeight="1">
      <c r="A11" s="164" t="s">
        <v>356</v>
      </c>
      <c r="B11" s="549">
        <v>6818</v>
      </c>
      <c r="C11" s="140">
        <v>7930</v>
      </c>
      <c r="D11" s="140">
        <v>8094.8</v>
      </c>
      <c r="E11" s="145">
        <v>8260</v>
      </c>
      <c r="F11" s="145">
        <f>'[2]b17-lúa HT'!D12</f>
        <v>8425.2</v>
      </c>
    </row>
    <row r="12" spans="1:6" s="8" customFormat="1" ht="19.5" customHeight="1">
      <c r="A12" s="164" t="s">
        <v>357</v>
      </c>
      <c r="B12" s="549">
        <v>15680</v>
      </c>
      <c r="C12" s="140">
        <v>15476</v>
      </c>
      <c r="D12" s="140">
        <v>15723.7</v>
      </c>
      <c r="E12" s="145">
        <v>17004.1</v>
      </c>
      <c r="F12" s="145">
        <f>'[2]b17-lúa HT'!D13</f>
        <v>16952.47</v>
      </c>
    </row>
    <row r="13" spans="1:6" s="8" customFormat="1" ht="19.5" customHeight="1">
      <c r="A13" s="164" t="s">
        <v>358</v>
      </c>
      <c r="B13" s="549">
        <v>23280</v>
      </c>
      <c r="C13" s="140">
        <v>21797</v>
      </c>
      <c r="D13" s="140">
        <v>21170.25</v>
      </c>
      <c r="E13" s="145">
        <v>20603.781</v>
      </c>
      <c r="F13" s="145">
        <f>'[2]b17-lúa HT'!D14</f>
        <v>20637.76</v>
      </c>
    </row>
    <row r="14" spans="1:6" s="8" customFormat="1" ht="19.5" customHeight="1">
      <c r="A14" s="164" t="s">
        <v>359</v>
      </c>
      <c r="B14" s="549">
        <v>9797</v>
      </c>
      <c r="C14" s="140">
        <v>9409</v>
      </c>
      <c r="D14" s="140">
        <v>9506</v>
      </c>
      <c r="E14" s="145">
        <v>9603</v>
      </c>
      <c r="F14" s="145">
        <f>'[2]b17-lúa HT'!D15</f>
        <v>9603</v>
      </c>
    </row>
    <row r="15" spans="1:6" s="8" customFormat="1" ht="19.5" customHeight="1">
      <c r="A15" s="164" t="s">
        <v>360</v>
      </c>
      <c r="B15" s="549">
        <v>11337</v>
      </c>
      <c r="C15" s="140">
        <v>11010</v>
      </c>
      <c r="D15" s="140">
        <v>11236.5</v>
      </c>
      <c r="E15" s="145">
        <v>10812.01</v>
      </c>
      <c r="F15" s="145">
        <f>'[2]b17-lúa HT'!D16</f>
        <v>11794.960000000001</v>
      </c>
    </row>
    <row r="16" spans="1:6" s="8" customFormat="1" ht="19.5" customHeight="1">
      <c r="A16" s="164" t="s">
        <v>361</v>
      </c>
      <c r="B16" s="549">
        <v>34570</v>
      </c>
      <c r="C16" s="140">
        <v>32762</v>
      </c>
      <c r="D16" s="140">
        <v>35890</v>
      </c>
      <c r="E16" s="145">
        <v>35624.505</v>
      </c>
      <c r="F16" s="145">
        <f>'[2]b17-lúa HT'!D17</f>
        <v>35905.68</v>
      </c>
    </row>
    <row r="17" spans="1:6" s="8" customFormat="1" ht="19.5" customHeight="1">
      <c r="A17" s="164" t="s">
        <v>362</v>
      </c>
      <c r="B17" s="549">
        <v>18332</v>
      </c>
      <c r="C17" s="140">
        <v>17755</v>
      </c>
      <c r="D17" s="140">
        <v>17605</v>
      </c>
      <c r="E17" s="145">
        <v>19136.635000000002</v>
      </c>
      <c r="F17" s="145">
        <f>'[2]b17-lúa HT'!D18</f>
        <v>17752.003</v>
      </c>
    </row>
    <row r="18" spans="1:6" s="8" customFormat="1" ht="19.5" customHeight="1">
      <c r="A18" s="164" t="s">
        <v>363</v>
      </c>
      <c r="B18" s="549">
        <v>6444</v>
      </c>
      <c r="C18" s="140">
        <v>8225</v>
      </c>
      <c r="D18" s="140">
        <v>7305.6</v>
      </c>
      <c r="E18" s="145">
        <v>6991.32</v>
      </c>
      <c r="F18" s="145">
        <f>'[2]b17-lúa HT'!D19</f>
        <v>6278.999999999999</v>
      </c>
    </row>
    <row r="19" spans="1:6" s="8" customFormat="1" ht="19.5" customHeight="1">
      <c r="A19" s="164" t="s">
        <v>364</v>
      </c>
      <c r="B19" s="549">
        <v>9212</v>
      </c>
      <c r="C19" s="140">
        <v>9339</v>
      </c>
      <c r="D19" s="140">
        <v>9009.6</v>
      </c>
      <c r="E19" s="145">
        <v>8919.504</v>
      </c>
      <c r="F19" s="145">
        <f>'[2]b17-lúa HT'!D20</f>
        <v>9084.68</v>
      </c>
    </row>
    <row r="20" spans="1:6" s="8" customFormat="1" ht="19.5" customHeight="1">
      <c r="A20" s="164" t="s">
        <v>365</v>
      </c>
      <c r="B20" s="549">
        <v>14603</v>
      </c>
      <c r="C20" s="140">
        <v>14405</v>
      </c>
      <c r="D20" s="140">
        <v>13599.85</v>
      </c>
      <c r="E20" s="145">
        <v>13103.75</v>
      </c>
      <c r="F20" s="145">
        <f>'[2]b17-lúa HT'!D21</f>
        <v>15428.5</v>
      </c>
    </row>
    <row r="21" spans="1:6" s="8" customFormat="1" ht="19.5" customHeight="1">
      <c r="A21" s="164" t="s">
        <v>366</v>
      </c>
      <c r="B21" s="549">
        <v>29566</v>
      </c>
      <c r="C21" s="140">
        <v>29170</v>
      </c>
      <c r="D21" s="140">
        <v>29057</v>
      </c>
      <c r="E21" s="145">
        <v>28726.55</v>
      </c>
      <c r="F21" s="145">
        <f>'[2]b17-lúa HT'!D22</f>
        <v>30836.840000000004</v>
      </c>
    </row>
    <row r="22" spans="1:6" s="8" customFormat="1" ht="19.5" customHeight="1">
      <c r="A22" s="164" t="s">
        <v>367</v>
      </c>
      <c r="B22" s="549">
        <v>8474</v>
      </c>
      <c r="C22" s="140">
        <v>8200</v>
      </c>
      <c r="D22" s="140">
        <v>8606.4</v>
      </c>
      <c r="E22" s="145">
        <v>8835.9688</v>
      </c>
      <c r="F22" s="145">
        <f>'[2]b17-lúa HT'!D23</f>
        <v>8434.5027</v>
      </c>
    </row>
    <row r="23" spans="1:6" s="8" customFormat="1" ht="4.5" customHeight="1">
      <c r="A23" s="62"/>
      <c r="B23" s="62"/>
      <c r="C23" s="62"/>
      <c r="D23" s="62"/>
      <c r="E23" s="62"/>
      <c r="F23" s="62"/>
    </row>
    <row r="24" s="8" customFormat="1" ht="12.75"/>
    <row r="25" s="8" customFormat="1" ht="12.75"/>
    <row r="26" s="8" customFormat="1" ht="12.75"/>
    <row r="27" s="8" customFormat="1" ht="19.5" customHeight="1"/>
    <row r="28" s="8" customFormat="1" ht="12.75"/>
    <row r="29" s="8" customFormat="1" ht="12.75"/>
    <row r="30" ht="15">
      <c r="A30" s="9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&amp;P+35&amp;]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F27"/>
  <sheetViews>
    <sheetView zoomScalePageLayoutView="0" workbookViewId="0" topLeftCell="A1">
      <selection activeCell="H8" sqref="H8"/>
    </sheetView>
  </sheetViews>
  <sheetFormatPr defaultColWidth="8.796875" defaultRowHeight="15"/>
  <cols>
    <col min="1" max="1" width="16.8984375" style="10" customWidth="1"/>
    <col min="2" max="5" width="6.09765625" style="10" customWidth="1"/>
    <col min="6" max="6" width="6.796875" style="10" customWidth="1"/>
    <col min="7" max="16384" width="8.8984375" style="10" customWidth="1"/>
  </cols>
  <sheetData>
    <row r="1" ht="15">
      <c r="A1" s="8" t="s">
        <v>402</v>
      </c>
    </row>
    <row r="2" spans="1:6" ht="33" customHeight="1">
      <c r="A2" s="675" t="s">
        <v>403</v>
      </c>
      <c r="B2" s="675"/>
      <c r="C2" s="675"/>
      <c r="D2" s="675"/>
      <c r="E2" s="675"/>
      <c r="F2" s="675"/>
    </row>
    <row r="3" spans="1:5" ht="9.75" customHeight="1">
      <c r="A3" s="80"/>
      <c r="B3" s="80"/>
      <c r="C3" s="80"/>
      <c r="D3" s="80"/>
      <c r="E3" s="80"/>
    </row>
    <row r="4" ht="21.75" customHeight="1">
      <c r="F4" s="496" t="s">
        <v>331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4" customHeight="1">
      <c r="A7" s="76" t="s">
        <v>226</v>
      </c>
      <c r="B7" s="550">
        <v>9472</v>
      </c>
      <c r="C7" s="550">
        <v>15449</v>
      </c>
      <c r="D7" s="550">
        <v>21293.6</v>
      </c>
      <c r="E7" s="550">
        <v>15202.080000000002</v>
      </c>
      <c r="F7" s="550">
        <f>'[2]b18-lúa vụ 3'!B8</f>
        <v>26989.5</v>
      </c>
    </row>
    <row r="8" spans="1:6" s="8" customFormat="1" ht="19.5" customHeight="1">
      <c r="A8" s="164" t="s">
        <v>353</v>
      </c>
      <c r="B8" s="299">
        <v>353</v>
      </c>
      <c r="C8" s="531">
        <v>338</v>
      </c>
      <c r="D8" s="531">
        <v>0</v>
      </c>
      <c r="E8" s="531">
        <v>45</v>
      </c>
      <c r="F8" s="299">
        <f>'[2]b18-lúa vụ 3'!B9</f>
        <v>290</v>
      </c>
    </row>
    <row r="9" spans="1:6" s="8" customFormat="1" ht="19.5" customHeight="1">
      <c r="A9" s="164" t="s">
        <v>354</v>
      </c>
      <c r="B9" s="299">
        <v>390</v>
      </c>
      <c r="C9" s="531">
        <v>424</v>
      </c>
      <c r="D9" s="531">
        <v>360</v>
      </c>
      <c r="E9" s="531">
        <v>360</v>
      </c>
      <c r="F9" s="299">
        <f>'[2]b18-lúa vụ 3'!B10</f>
        <v>435</v>
      </c>
    </row>
    <row r="10" spans="1:6" s="8" customFormat="1" ht="19.5" customHeight="1">
      <c r="A10" s="164" t="s">
        <v>355</v>
      </c>
      <c r="B10" s="299">
        <v>271</v>
      </c>
      <c r="C10" s="299">
        <v>270</v>
      </c>
      <c r="D10" s="299">
        <v>1440</v>
      </c>
      <c r="E10" s="299">
        <v>191</v>
      </c>
      <c r="F10" s="299">
        <f>'[2]b18-lúa vụ 3'!B11</f>
        <v>1600</v>
      </c>
    </row>
    <row r="11" spans="1:6" s="8" customFormat="1" ht="19.5" customHeight="1">
      <c r="A11" s="164" t="s">
        <v>356</v>
      </c>
      <c r="B11" s="299">
        <v>550</v>
      </c>
      <c r="C11" s="299">
        <v>1452</v>
      </c>
      <c r="D11" s="299">
        <v>640</v>
      </c>
      <c r="E11" s="299">
        <v>638</v>
      </c>
      <c r="F11" s="299">
        <f>'[2]b18-lúa vụ 3'!B12</f>
        <v>1126</v>
      </c>
    </row>
    <row r="12" spans="1:6" s="8" customFormat="1" ht="19.5" customHeight="1">
      <c r="A12" s="164" t="s">
        <v>357</v>
      </c>
      <c r="B12" s="299">
        <v>510</v>
      </c>
      <c r="C12" s="299">
        <v>900</v>
      </c>
      <c r="D12" s="299">
        <v>2102</v>
      </c>
      <c r="E12" s="299">
        <v>1133</v>
      </c>
      <c r="F12" s="299">
        <f>'[2]b18-lúa vụ 3'!B13</f>
        <v>2404</v>
      </c>
    </row>
    <row r="13" spans="1:6" s="8" customFormat="1" ht="19.5" customHeight="1">
      <c r="A13" s="164" t="s">
        <v>358</v>
      </c>
      <c r="B13" s="299">
        <v>787</v>
      </c>
      <c r="C13" s="551">
        <v>1872</v>
      </c>
      <c r="D13" s="551">
        <v>2422</v>
      </c>
      <c r="E13" s="551">
        <v>1050</v>
      </c>
      <c r="F13" s="299">
        <f>'[2]b18-lúa vụ 3'!B14</f>
        <v>2522</v>
      </c>
    </row>
    <row r="14" spans="1:6" s="8" customFormat="1" ht="19.5" customHeight="1">
      <c r="A14" s="164" t="s">
        <v>359</v>
      </c>
      <c r="B14" s="299">
        <v>500</v>
      </c>
      <c r="C14" s="299">
        <v>450</v>
      </c>
      <c r="D14" s="299">
        <v>835</v>
      </c>
      <c r="E14" s="299">
        <v>915</v>
      </c>
      <c r="F14" s="299">
        <f>'[2]b18-lúa vụ 3'!B15</f>
        <v>1000</v>
      </c>
    </row>
    <row r="15" spans="1:6" s="8" customFormat="1" ht="19.5" customHeight="1">
      <c r="A15" s="164" t="s">
        <v>360</v>
      </c>
      <c r="B15" s="299">
        <v>660</v>
      </c>
      <c r="C15" s="299">
        <v>1137</v>
      </c>
      <c r="D15" s="299">
        <v>2015</v>
      </c>
      <c r="E15" s="299">
        <v>577</v>
      </c>
      <c r="F15" s="299">
        <f>'[2]b18-lúa vụ 3'!B16</f>
        <v>1962</v>
      </c>
    </row>
    <row r="16" spans="1:6" s="8" customFormat="1" ht="19.5" customHeight="1">
      <c r="A16" s="164" t="s">
        <v>361</v>
      </c>
      <c r="B16" s="299">
        <v>2600</v>
      </c>
      <c r="C16" s="531">
        <v>2187</v>
      </c>
      <c r="D16" s="531">
        <v>3560</v>
      </c>
      <c r="E16" s="531">
        <v>1997</v>
      </c>
      <c r="F16" s="299">
        <f>'[2]b18-lúa vụ 3'!B17</f>
        <v>6886</v>
      </c>
    </row>
    <row r="17" spans="1:6" s="8" customFormat="1" ht="19.5" customHeight="1">
      <c r="A17" s="164" t="s">
        <v>362</v>
      </c>
      <c r="B17" s="299">
        <v>300</v>
      </c>
      <c r="C17" s="531">
        <v>539</v>
      </c>
      <c r="D17" s="531">
        <v>546</v>
      </c>
      <c r="E17" s="531">
        <v>667</v>
      </c>
      <c r="F17" s="299">
        <f>'[2]b18-lúa vụ 3'!B18</f>
        <v>696</v>
      </c>
    </row>
    <row r="18" spans="1:6" s="8" customFormat="1" ht="19.5" customHeight="1">
      <c r="A18" s="164" t="s">
        <v>363</v>
      </c>
      <c r="B18" s="299">
        <v>130</v>
      </c>
      <c r="C18" s="299">
        <v>553</v>
      </c>
      <c r="D18" s="299">
        <v>100</v>
      </c>
      <c r="E18" s="299">
        <v>530</v>
      </c>
      <c r="F18" s="299">
        <f>'[2]b18-lúa vụ 3'!B19</f>
        <v>1500</v>
      </c>
    </row>
    <row r="19" spans="1:6" s="8" customFormat="1" ht="19.5" customHeight="1">
      <c r="A19" s="164" t="s">
        <v>364</v>
      </c>
      <c r="B19" s="299">
        <v>217</v>
      </c>
      <c r="C19" s="299">
        <v>259</v>
      </c>
      <c r="D19" s="299">
        <v>1392</v>
      </c>
      <c r="E19" s="299">
        <v>1242</v>
      </c>
      <c r="F19" s="299">
        <f>'[2]b18-lúa vụ 3'!B20</f>
        <v>819</v>
      </c>
    </row>
    <row r="20" spans="1:6" s="8" customFormat="1" ht="19.5" customHeight="1">
      <c r="A20" s="164" t="s">
        <v>365</v>
      </c>
      <c r="B20" s="299">
        <v>280</v>
      </c>
      <c r="C20" s="531">
        <v>948</v>
      </c>
      <c r="D20" s="531">
        <v>1463</v>
      </c>
      <c r="E20" s="531">
        <v>1108</v>
      </c>
      <c r="F20" s="299">
        <f>'[2]b18-lúa vụ 3'!B21</f>
        <v>1278</v>
      </c>
    </row>
    <row r="21" spans="1:6" s="8" customFormat="1" ht="19.5" customHeight="1">
      <c r="A21" s="164" t="s">
        <v>366</v>
      </c>
      <c r="B21" s="299">
        <v>1240</v>
      </c>
      <c r="C21" s="299">
        <v>3189</v>
      </c>
      <c r="D21" s="299">
        <v>3177</v>
      </c>
      <c r="E21" s="299">
        <v>3161</v>
      </c>
      <c r="F21" s="299">
        <f>'[2]b18-lúa vụ 3'!B22</f>
        <v>3016.5</v>
      </c>
    </row>
    <row r="22" spans="1:6" s="8" customFormat="1" ht="20.25" customHeight="1">
      <c r="A22" s="164" t="s">
        <v>367</v>
      </c>
      <c r="B22" s="299">
        <v>684</v>
      </c>
      <c r="C22" s="299">
        <v>931</v>
      </c>
      <c r="D22" s="299">
        <v>1241.6</v>
      </c>
      <c r="E22" s="299">
        <v>1588.0800000000002</v>
      </c>
      <c r="F22" s="299">
        <f>'[2]b18-lúa vụ 3'!B23</f>
        <v>1455</v>
      </c>
    </row>
    <row r="23" spans="1:6" s="8" customFormat="1" ht="4.5" customHeight="1">
      <c r="A23" s="552"/>
      <c r="B23" s="553"/>
      <c r="C23" s="553"/>
      <c r="D23" s="553"/>
      <c r="E23" s="554"/>
      <c r="F23" s="554"/>
    </row>
    <row r="24" s="8" customFormat="1" ht="17.25" customHeight="1">
      <c r="A24" s="8" t="s">
        <v>1083</v>
      </c>
    </row>
    <row r="25" s="8" customFormat="1" ht="12.75"/>
    <row r="26" s="8" customFormat="1" ht="12.75"/>
    <row r="27" ht="15">
      <c r="A27" s="9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&amp;P+36&amp;]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F27"/>
  <sheetViews>
    <sheetView zoomScalePageLayoutView="0" workbookViewId="0" topLeftCell="A1">
      <selection activeCell="I9" sqref="I9"/>
    </sheetView>
  </sheetViews>
  <sheetFormatPr defaultColWidth="8.796875" defaultRowHeight="15"/>
  <cols>
    <col min="1" max="1" width="13.69921875" style="10" customWidth="1"/>
    <col min="2" max="6" width="6.796875" style="10" customWidth="1"/>
    <col min="7" max="16384" width="8.8984375" style="10" customWidth="1"/>
  </cols>
  <sheetData>
    <row r="1" ht="15">
      <c r="A1" s="8" t="s">
        <v>404</v>
      </c>
    </row>
    <row r="2" spans="1:6" ht="28.5" customHeight="1">
      <c r="A2" s="675" t="s">
        <v>405</v>
      </c>
      <c r="B2" s="675"/>
      <c r="C2" s="675"/>
      <c r="D2" s="675"/>
      <c r="E2" s="675"/>
      <c r="F2" s="675"/>
    </row>
    <row r="3" ht="9.75" customHeight="1">
      <c r="A3" s="255"/>
    </row>
    <row r="4" spans="5:6" ht="15">
      <c r="E4" s="685" t="s">
        <v>336</v>
      </c>
      <c r="F4" s="685"/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4" customHeight="1">
      <c r="A7" s="76" t="s">
        <v>226</v>
      </c>
      <c r="B7" s="512">
        <v>41.81</v>
      </c>
      <c r="C7" s="512">
        <v>47.87</v>
      </c>
      <c r="D7" s="512">
        <v>48.60813483863696</v>
      </c>
      <c r="E7" s="512">
        <v>48.823854367297095</v>
      </c>
      <c r="F7" s="512">
        <f>'[2]b18-lúa vụ 3'!C8</f>
        <v>48.736217047370275</v>
      </c>
    </row>
    <row r="8" spans="1:6" s="8" customFormat="1" ht="19.5" customHeight="1">
      <c r="A8" s="164" t="s">
        <v>353</v>
      </c>
      <c r="B8" s="139">
        <v>45.82</v>
      </c>
      <c r="C8" s="139">
        <v>49.5</v>
      </c>
      <c r="D8" s="139">
        <v>0</v>
      </c>
      <c r="E8" s="139">
        <v>50</v>
      </c>
      <c r="F8" s="139">
        <f>'[2]b18-lúa vụ 3'!C9</f>
        <v>50.07</v>
      </c>
    </row>
    <row r="9" spans="1:6" s="8" customFormat="1" ht="19.5" customHeight="1">
      <c r="A9" s="164" t="s">
        <v>354</v>
      </c>
      <c r="B9" s="139">
        <v>42.06</v>
      </c>
      <c r="C9" s="139">
        <v>49.5</v>
      </c>
      <c r="D9" s="139">
        <v>50</v>
      </c>
      <c r="E9" s="139">
        <v>50</v>
      </c>
      <c r="F9" s="139">
        <f>'[2]b18-lúa vụ 3'!C10</f>
        <v>50</v>
      </c>
    </row>
    <row r="10" spans="1:6" s="8" customFormat="1" ht="19.5" customHeight="1">
      <c r="A10" s="164" t="s">
        <v>355</v>
      </c>
      <c r="B10" s="139">
        <v>44.17</v>
      </c>
      <c r="C10" s="139">
        <v>47.5</v>
      </c>
      <c r="D10" s="139">
        <v>48.5</v>
      </c>
      <c r="E10" s="139">
        <v>48.5</v>
      </c>
      <c r="F10" s="139">
        <f>'[2]b18-lúa vụ 3'!C11</f>
        <v>48.3</v>
      </c>
    </row>
    <row r="11" spans="1:6" s="8" customFormat="1" ht="19.5" customHeight="1">
      <c r="A11" s="164" t="s">
        <v>356</v>
      </c>
      <c r="B11" s="139">
        <v>36.87</v>
      </c>
      <c r="C11" s="139">
        <v>48.5</v>
      </c>
      <c r="D11" s="139">
        <v>49</v>
      </c>
      <c r="E11" s="139">
        <v>49</v>
      </c>
      <c r="F11" s="139">
        <f>'[2]b18-lúa vụ 3'!C12</f>
        <v>49.2</v>
      </c>
    </row>
    <row r="12" spans="1:6" s="8" customFormat="1" ht="19.5" customHeight="1">
      <c r="A12" s="164" t="s">
        <v>357</v>
      </c>
      <c r="B12" s="139">
        <v>37.59</v>
      </c>
      <c r="C12" s="139">
        <v>48</v>
      </c>
      <c r="D12" s="139">
        <v>49</v>
      </c>
      <c r="E12" s="139">
        <v>48.5</v>
      </c>
      <c r="F12" s="139">
        <f>'[2]b18-lúa vụ 3'!C13</f>
        <v>49</v>
      </c>
    </row>
    <row r="13" spans="1:6" s="8" customFormat="1" ht="19.5" customHeight="1">
      <c r="A13" s="164" t="s">
        <v>358</v>
      </c>
      <c r="B13" s="139">
        <v>40.94</v>
      </c>
      <c r="C13" s="139">
        <v>47.5</v>
      </c>
      <c r="D13" s="139">
        <v>46.89</v>
      </c>
      <c r="E13" s="139">
        <v>48</v>
      </c>
      <c r="F13" s="139">
        <f>'[2]b18-lúa vụ 3'!C14</f>
        <v>48.12</v>
      </c>
    </row>
    <row r="14" spans="1:6" s="8" customFormat="1" ht="19.5" customHeight="1">
      <c r="A14" s="164" t="s">
        <v>359</v>
      </c>
      <c r="B14" s="139">
        <v>45.08</v>
      </c>
      <c r="C14" s="139">
        <v>48</v>
      </c>
      <c r="D14" s="139">
        <v>49</v>
      </c>
      <c r="E14" s="139">
        <v>49.16</v>
      </c>
      <c r="F14" s="139">
        <f>'[2]b18-lúa vụ 3'!C15</f>
        <v>49</v>
      </c>
    </row>
    <row r="15" spans="1:6" s="8" customFormat="1" ht="19.5" customHeight="1">
      <c r="A15" s="164" t="s">
        <v>360</v>
      </c>
      <c r="B15" s="139">
        <v>44.81</v>
      </c>
      <c r="C15" s="139">
        <v>48</v>
      </c>
      <c r="D15" s="139">
        <v>49</v>
      </c>
      <c r="E15" s="139">
        <v>49.2</v>
      </c>
      <c r="F15" s="139">
        <f>'[2]b18-lúa vụ 3'!C16</f>
        <v>48.13</v>
      </c>
    </row>
    <row r="16" spans="1:6" s="8" customFormat="1" ht="19.5" customHeight="1">
      <c r="A16" s="164" t="s">
        <v>361</v>
      </c>
      <c r="B16" s="139">
        <v>41.31</v>
      </c>
      <c r="C16" s="139">
        <v>47.5</v>
      </c>
      <c r="D16" s="139">
        <v>48.5</v>
      </c>
      <c r="E16" s="139">
        <v>49</v>
      </c>
      <c r="F16" s="139">
        <f>'[2]b18-lúa vụ 3'!C17</f>
        <v>48.9</v>
      </c>
    </row>
    <row r="17" spans="1:6" s="8" customFormat="1" ht="19.5" customHeight="1">
      <c r="A17" s="164" t="s">
        <v>362</v>
      </c>
      <c r="B17" s="139">
        <v>45.05</v>
      </c>
      <c r="C17" s="555">
        <v>48</v>
      </c>
      <c r="D17" s="555">
        <v>49.5</v>
      </c>
      <c r="E17" s="555">
        <v>50.5</v>
      </c>
      <c r="F17" s="139">
        <f>'[2]b18-lúa vụ 3'!C18</f>
        <v>50.02</v>
      </c>
    </row>
    <row r="18" spans="1:6" s="8" customFormat="1" ht="19.5" customHeight="1">
      <c r="A18" s="164" t="s">
        <v>363</v>
      </c>
      <c r="B18" s="139">
        <v>36.52</v>
      </c>
      <c r="C18" s="139">
        <v>47.5</v>
      </c>
      <c r="D18" s="139">
        <v>48.5</v>
      </c>
      <c r="E18" s="139">
        <v>48.2</v>
      </c>
      <c r="F18" s="139">
        <f>'[2]b18-lúa vụ 3'!C19</f>
        <v>48.1</v>
      </c>
    </row>
    <row r="19" spans="1:6" s="8" customFormat="1" ht="19.5" customHeight="1">
      <c r="A19" s="164" t="s">
        <v>364</v>
      </c>
      <c r="B19" s="139">
        <v>28.35</v>
      </c>
      <c r="C19" s="139">
        <v>47.5</v>
      </c>
      <c r="D19" s="139">
        <v>48.5</v>
      </c>
      <c r="E19" s="139">
        <v>48.5</v>
      </c>
      <c r="F19" s="139">
        <f>'[2]b18-lúa vụ 3'!C20</f>
        <v>48.5</v>
      </c>
    </row>
    <row r="20" spans="1:6" s="8" customFormat="1" ht="19.5" customHeight="1">
      <c r="A20" s="164" t="s">
        <v>365</v>
      </c>
      <c r="B20" s="139">
        <v>37.02</v>
      </c>
      <c r="C20" s="139">
        <v>47.44</v>
      </c>
      <c r="D20" s="139">
        <v>49</v>
      </c>
      <c r="E20" s="139">
        <v>49</v>
      </c>
      <c r="F20" s="139">
        <f>'[2]b18-lúa vụ 3'!C21</f>
        <v>49.47</v>
      </c>
    </row>
    <row r="21" spans="1:6" s="8" customFormat="1" ht="19.5" customHeight="1">
      <c r="A21" s="164" t="s">
        <v>366</v>
      </c>
      <c r="B21" s="139">
        <v>46</v>
      </c>
      <c r="C21" s="139">
        <v>48</v>
      </c>
      <c r="D21" s="139">
        <v>49</v>
      </c>
      <c r="E21" s="139">
        <v>49</v>
      </c>
      <c r="F21" s="139">
        <f>'[2]b18-lúa vụ 3'!C22</f>
        <v>49</v>
      </c>
    </row>
    <row r="22" spans="1:6" s="8" customFormat="1" ht="19.5" customHeight="1">
      <c r="A22" s="164" t="s">
        <v>367</v>
      </c>
      <c r="B22" s="139">
        <v>41.65</v>
      </c>
      <c r="C22" s="139">
        <v>47.21</v>
      </c>
      <c r="D22" s="139">
        <v>47.21</v>
      </c>
      <c r="E22" s="139">
        <v>48</v>
      </c>
      <c r="F22" s="139">
        <f>'[2]b18-lúa vụ 3'!C23</f>
        <v>47.69</v>
      </c>
    </row>
    <row r="23" spans="1:6" s="8" customFormat="1" ht="4.5" customHeight="1">
      <c r="A23" s="62"/>
      <c r="B23" s="147"/>
      <c r="C23" s="147"/>
      <c r="D23" s="147"/>
      <c r="E23" s="147"/>
      <c r="F23" s="147"/>
    </row>
    <row r="24" spans="1:6" s="8" customFormat="1" ht="15" customHeight="1">
      <c r="A24" s="8" t="s">
        <v>1083</v>
      </c>
      <c r="B24" s="137"/>
      <c r="C24" s="137"/>
      <c r="D24" s="137"/>
      <c r="E24" s="137"/>
      <c r="F24" s="137"/>
    </row>
    <row r="25" s="8" customFormat="1" ht="12.75"/>
    <row r="26" s="8" customFormat="1" ht="12.75"/>
    <row r="27" ht="15">
      <c r="A27" s="9"/>
    </row>
  </sheetData>
  <sheetProtection/>
  <mergeCells count="2">
    <mergeCell ref="A2:F2"/>
    <mergeCell ref="E4:F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&amp;P+37&amp;]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G25"/>
  <sheetViews>
    <sheetView zoomScalePageLayoutView="0" workbookViewId="0" topLeftCell="A1">
      <selection activeCell="I7" sqref="I7"/>
    </sheetView>
  </sheetViews>
  <sheetFormatPr defaultColWidth="8.796875" defaultRowHeight="15"/>
  <cols>
    <col min="1" max="1" width="16.09765625" style="10" customWidth="1"/>
    <col min="2" max="2" width="7.09765625" style="10" customWidth="1"/>
    <col min="3" max="6" width="7.796875" style="10" customWidth="1"/>
    <col min="7" max="16384" width="8.8984375" style="10" customWidth="1"/>
  </cols>
  <sheetData>
    <row r="1" spans="1:2" ht="15">
      <c r="A1" s="8" t="s">
        <v>406</v>
      </c>
      <c r="B1" s="8"/>
    </row>
    <row r="2" spans="1:6" ht="35.25" customHeight="1">
      <c r="A2" s="675" t="s">
        <v>407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21.75" customHeight="1">
      <c r="F4" s="496" t="s">
        <v>347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4" customHeight="1">
      <c r="A7" s="76" t="s">
        <v>226</v>
      </c>
      <c r="B7" s="136">
        <v>39605</v>
      </c>
      <c r="C7" s="528">
        <v>73958</v>
      </c>
      <c r="D7" s="144">
        <v>103504.218</v>
      </c>
      <c r="E7" s="528">
        <v>74222.41399999999</v>
      </c>
      <c r="F7" s="528">
        <f>'[2]b18-lúa vụ 3'!D8</f>
        <v>131536.613</v>
      </c>
    </row>
    <row r="8" spans="1:6" s="8" customFormat="1" ht="19.5" customHeight="1">
      <c r="A8" s="164" t="s">
        <v>353</v>
      </c>
      <c r="B8" s="556">
        <v>1617</v>
      </c>
      <c r="C8" s="146">
        <v>1673</v>
      </c>
      <c r="D8" s="146">
        <v>0</v>
      </c>
      <c r="E8" s="146">
        <v>225</v>
      </c>
      <c r="F8" s="143">
        <f>'[2]b18-lúa vụ 3'!D9</f>
        <v>1452.03</v>
      </c>
    </row>
    <row r="9" spans="1:7" s="8" customFormat="1" ht="19.5" customHeight="1">
      <c r="A9" s="164" t="s">
        <v>354</v>
      </c>
      <c r="B9" s="556">
        <v>1640</v>
      </c>
      <c r="C9" s="556">
        <v>2099</v>
      </c>
      <c r="D9" s="556">
        <v>1800</v>
      </c>
      <c r="E9" s="556">
        <v>1800</v>
      </c>
      <c r="F9" s="143">
        <f>'[2]b18-lúa vụ 3'!D10</f>
        <v>2175</v>
      </c>
      <c r="G9" s="8" t="s">
        <v>179</v>
      </c>
    </row>
    <row r="10" spans="1:6" s="8" customFormat="1" ht="19.5" customHeight="1">
      <c r="A10" s="164" t="s">
        <v>355</v>
      </c>
      <c r="B10" s="140">
        <v>1197</v>
      </c>
      <c r="C10" s="140">
        <v>1283</v>
      </c>
      <c r="D10" s="140">
        <v>6984</v>
      </c>
      <c r="E10" s="140">
        <v>926.35</v>
      </c>
      <c r="F10" s="143">
        <f>'[2]b18-lúa vụ 3'!D11</f>
        <v>7728</v>
      </c>
    </row>
    <row r="11" spans="1:6" s="8" customFormat="1" ht="19.5" customHeight="1">
      <c r="A11" s="164" t="s">
        <v>356</v>
      </c>
      <c r="B11" s="140">
        <v>2028</v>
      </c>
      <c r="C11" s="145">
        <v>7042</v>
      </c>
      <c r="D11" s="145">
        <v>3136</v>
      </c>
      <c r="E11" s="145">
        <v>3126.2</v>
      </c>
      <c r="F11" s="143">
        <f>'[2]b18-lúa vụ 3'!D12</f>
        <v>5539.92</v>
      </c>
    </row>
    <row r="12" spans="1:6" s="8" customFormat="1" ht="19.5" customHeight="1">
      <c r="A12" s="164" t="s">
        <v>357</v>
      </c>
      <c r="B12" s="140">
        <v>1917</v>
      </c>
      <c r="C12" s="140">
        <v>4320</v>
      </c>
      <c r="D12" s="140">
        <v>10299.8</v>
      </c>
      <c r="E12" s="140">
        <v>5495.05</v>
      </c>
      <c r="F12" s="143">
        <f>'[2]b18-lúa vụ 3'!D13</f>
        <v>11779.6</v>
      </c>
    </row>
    <row r="13" spans="1:6" s="8" customFormat="1" ht="19.5" customHeight="1">
      <c r="A13" s="164" t="s">
        <v>358</v>
      </c>
      <c r="B13" s="556">
        <v>3222</v>
      </c>
      <c r="C13" s="557">
        <v>8892</v>
      </c>
      <c r="D13" s="140">
        <v>11356.758</v>
      </c>
      <c r="E13" s="140">
        <v>5040</v>
      </c>
      <c r="F13" s="143">
        <f>'[2]b18-lúa vụ 3'!D14</f>
        <v>12135.864</v>
      </c>
    </row>
    <row r="14" spans="1:6" s="8" customFormat="1" ht="19.5" customHeight="1">
      <c r="A14" s="164" t="s">
        <v>359</v>
      </c>
      <c r="B14" s="140">
        <v>2254</v>
      </c>
      <c r="C14" s="145">
        <v>2160</v>
      </c>
      <c r="D14" s="145">
        <v>4091.5</v>
      </c>
      <c r="E14" s="145">
        <v>4498.139999999999</v>
      </c>
      <c r="F14" s="143">
        <f>'[2]b18-lúa vụ 3'!D15</f>
        <v>4900</v>
      </c>
    </row>
    <row r="15" spans="1:6" s="8" customFormat="1" ht="19.5" customHeight="1">
      <c r="A15" s="164" t="s">
        <v>360</v>
      </c>
      <c r="B15" s="140">
        <v>2957</v>
      </c>
      <c r="C15" s="143">
        <v>5458</v>
      </c>
      <c r="D15" s="145">
        <v>9873.5</v>
      </c>
      <c r="E15" s="145">
        <v>2838.84</v>
      </c>
      <c r="F15" s="143">
        <f>'[2]b18-lúa vụ 3'!D16</f>
        <v>9443.106000000002</v>
      </c>
    </row>
    <row r="16" spans="1:6" s="8" customFormat="1" ht="19.5" customHeight="1">
      <c r="A16" s="164" t="s">
        <v>361</v>
      </c>
      <c r="B16" s="556">
        <v>10741</v>
      </c>
      <c r="C16" s="146">
        <v>10388</v>
      </c>
      <c r="D16" s="146">
        <v>17266</v>
      </c>
      <c r="E16" s="146">
        <v>9785.3</v>
      </c>
      <c r="F16" s="143">
        <f>'[2]b18-lúa vụ 3'!D17</f>
        <v>33672.53999999999</v>
      </c>
    </row>
    <row r="17" spans="1:6" s="8" customFormat="1" ht="19.5" customHeight="1">
      <c r="A17" s="164" t="s">
        <v>362</v>
      </c>
      <c r="B17" s="556">
        <v>1352</v>
      </c>
      <c r="C17" s="146">
        <v>2587</v>
      </c>
      <c r="D17" s="146">
        <v>2702.7</v>
      </c>
      <c r="E17" s="146">
        <v>3368.35</v>
      </c>
      <c r="F17" s="143">
        <f>'[2]b18-lúa vụ 3'!D18</f>
        <v>3481.3920000000007</v>
      </c>
    </row>
    <row r="18" spans="1:6" s="8" customFormat="1" ht="19.5" customHeight="1">
      <c r="A18" s="164" t="s">
        <v>363</v>
      </c>
      <c r="B18" s="140">
        <v>475</v>
      </c>
      <c r="C18" s="145">
        <v>2627</v>
      </c>
      <c r="D18" s="145">
        <v>485</v>
      </c>
      <c r="E18" s="145">
        <v>2554.6</v>
      </c>
      <c r="F18" s="143">
        <f>'[2]b18-lúa vụ 3'!D19</f>
        <v>7215</v>
      </c>
    </row>
    <row r="19" spans="1:6" s="8" customFormat="1" ht="19.5" customHeight="1">
      <c r="A19" s="164" t="s">
        <v>364</v>
      </c>
      <c r="B19" s="140">
        <v>615</v>
      </c>
      <c r="C19" s="145">
        <v>1230</v>
      </c>
      <c r="D19" s="145">
        <v>6751.2</v>
      </c>
      <c r="E19" s="145">
        <v>6023.7</v>
      </c>
      <c r="F19" s="143">
        <f>'[2]b18-lúa vụ 3'!D20</f>
        <v>3972.15</v>
      </c>
    </row>
    <row r="20" spans="1:6" s="8" customFormat="1" ht="19.5" customHeight="1">
      <c r="A20" s="164" t="s">
        <v>365</v>
      </c>
      <c r="B20" s="556">
        <v>1037</v>
      </c>
      <c r="C20" s="558">
        <v>4497</v>
      </c>
      <c r="D20" s="146">
        <v>7168.7</v>
      </c>
      <c r="E20" s="146">
        <v>5429.2</v>
      </c>
      <c r="F20" s="143">
        <f>'[2]b18-lúa vụ 3'!D21</f>
        <v>6322.266</v>
      </c>
    </row>
    <row r="21" spans="1:6" s="8" customFormat="1" ht="19.5" customHeight="1">
      <c r="A21" s="164" t="s">
        <v>366</v>
      </c>
      <c r="B21" s="140">
        <v>5704</v>
      </c>
      <c r="C21" s="135">
        <v>15307</v>
      </c>
      <c r="D21" s="145">
        <v>15567.3</v>
      </c>
      <c r="E21" s="145">
        <v>15488.9</v>
      </c>
      <c r="F21" s="143">
        <f>'[2]b18-lúa vụ 3'!D22</f>
        <v>14780.85</v>
      </c>
    </row>
    <row r="22" spans="1:6" s="8" customFormat="1" ht="19.5" customHeight="1">
      <c r="A22" s="164" t="s">
        <v>367</v>
      </c>
      <c r="B22" s="140">
        <v>2849</v>
      </c>
      <c r="C22" s="145">
        <v>4395</v>
      </c>
      <c r="D22" s="145">
        <v>6021.76</v>
      </c>
      <c r="E22" s="145">
        <v>7622.7840000000015</v>
      </c>
      <c r="F22" s="143">
        <f>'[2]b18-lúa vụ 3'!D23</f>
        <v>6938.8949999999995</v>
      </c>
    </row>
    <row r="23" spans="1:6" s="8" customFormat="1" ht="4.5" customHeight="1">
      <c r="A23" s="62"/>
      <c r="B23" s="559"/>
      <c r="C23" s="559"/>
      <c r="D23" s="559"/>
      <c r="E23" s="147"/>
      <c r="F23" s="147"/>
    </row>
    <row r="24" ht="15">
      <c r="A24" s="8" t="s">
        <v>1083</v>
      </c>
    </row>
    <row r="25" ht="15">
      <c r="A25" s="8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&amp;P+38&amp;]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I10" sqref="I10"/>
    </sheetView>
  </sheetViews>
  <sheetFormatPr defaultColWidth="8.796875" defaultRowHeight="15"/>
  <cols>
    <col min="1" max="1" width="16.09765625" style="10" customWidth="1"/>
    <col min="2" max="2" width="6.19921875" style="10" customWidth="1"/>
    <col min="3" max="6" width="6.69921875" style="10" customWidth="1"/>
    <col min="7" max="16384" width="8.8984375" style="10" customWidth="1"/>
  </cols>
  <sheetData>
    <row r="1" ht="15">
      <c r="A1" s="8" t="s">
        <v>408</v>
      </c>
    </row>
    <row r="2" spans="1:6" ht="34.5" customHeight="1">
      <c r="A2" s="675" t="s">
        <v>409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21.75" customHeight="1">
      <c r="F4" s="496" t="s">
        <v>331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96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4" customHeight="1">
      <c r="A7" s="76" t="s">
        <v>226</v>
      </c>
      <c r="B7" s="525">
        <v>193.5</v>
      </c>
      <c r="C7" s="524">
        <v>63</v>
      </c>
      <c r="D7" s="524">
        <v>160.3</v>
      </c>
      <c r="E7" s="524">
        <v>263.8</v>
      </c>
      <c r="F7" s="524">
        <f>'[2]b19-khoaimỳ'!B9</f>
        <v>189.2</v>
      </c>
    </row>
    <row r="8" spans="1:6" s="8" customFormat="1" ht="19.5" customHeight="1">
      <c r="A8" s="164" t="s">
        <v>353</v>
      </c>
      <c r="B8" s="560">
        <v>0</v>
      </c>
      <c r="C8" s="560">
        <v>0</v>
      </c>
      <c r="D8" s="560" t="s">
        <v>173</v>
      </c>
      <c r="E8" s="560" t="s">
        <v>173</v>
      </c>
      <c r="F8" s="159" t="str">
        <f>'[2]b19-khoaimỳ'!B10</f>
        <v> -   </v>
      </c>
    </row>
    <row r="9" spans="1:6" s="8" customFormat="1" ht="19.5" customHeight="1">
      <c r="A9" s="164" t="s">
        <v>354</v>
      </c>
      <c r="B9" s="560">
        <v>0</v>
      </c>
      <c r="C9" s="560">
        <v>0</v>
      </c>
      <c r="D9" s="560">
        <v>0</v>
      </c>
      <c r="E9" s="560">
        <v>0.5</v>
      </c>
      <c r="F9" s="134">
        <f>'[2]b19-khoaimỳ'!B11</f>
        <v>0.2</v>
      </c>
    </row>
    <row r="10" spans="1:6" s="8" customFormat="1" ht="19.5" customHeight="1">
      <c r="A10" s="164" t="s">
        <v>355</v>
      </c>
      <c r="B10" s="560">
        <v>65</v>
      </c>
      <c r="C10" s="560">
        <v>0</v>
      </c>
      <c r="D10" s="526">
        <v>0</v>
      </c>
      <c r="E10" s="560">
        <v>0</v>
      </c>
      <c r="F10" s="134">
        <f>'[2]b19-khoaimỳ'!B12</f>
        <v>0</v>
      </c>
    </row>
    <row r="11" spans="1:6" s="8" customFormat="1" ht="19.5" customHeight="1">
      <c r="A11" s="164" t="s">
        <v>356</v>
      </c>
      <c r="B11" s="526">
        <v>40</v>
      </c>
      <c r="C11" s="526">
        <v>25</v>
      </c>
      <c r="D11" s="526">
        <v>30</v>
      </c>
      <c r="E11" s="526">
        <v>40</v>
      </c>
      <c r="F11" s="134">
        <f>'[2]b19-khoaimỳ'!B13</f>
        <v>40</v>
      </c>
    </row>
    <row r="12" spans="1:6" s="8" customFormat="1" ht="19.5" customHeight="1">
      <c r="A12" s="164" t="s">
        <v>357</v>
      </c>
      <c r="B12" s="560">
        <v>20</v>
      </c>
      <c r="C12" s="560">
        <v>0</v>
      </c>
      <c r="D12" s="526">
        <v>0</v>
      </c>
      <c r="E12" s="560">
        <v>0</v>
      </c>
      <c r="F12" s="134">
        <f>'[2]b19-khoaimỳ'!B14</f>
        <v>0</v>
      </c>
    </row>
    <row r="13" spans="1:6" s="8" customFormat="1" ht="19.5" customHeight="1">
      <c r="A13" s="164" t="s">
        <v>358</v>
      </c>
      <c r="B13" s="527">
        <v>67</v>
      </c>
      <c r="C13" s="527">
        <v>0</v>
      </c>
      <c r="D13" s="527">
        <v>45</v>
      </c>
      <c r="E13" s="560">
        <v>40</v>
      </c>
      <c r="F13" s="134">
        <f>'[2]b19-khoaimỳ'!B15</f>
        <v>45</v>
      </c>
    </row>
    <row r="14" spans="1:6" s="8" customFormat="1" ht="19.5" customHeight="1">
      <c r="A14" s="164" t="s">
        <v>359</v>
      </c>
      <c r="B14" s="560">
        <v>0</v>
      </c>
      <c r="C14" s="560">
        <v>0</v>
      </c>
      <c r="D14" s="560" t="s">
        <v>173</v>
      </c>
      <c r="E14" s="560">
        <v>5</v>
      </c>
      <c r="F14" s="134">
        <f>'[2]b19-khoaimỳ'!B16</f>
        <v>0</v>
      </c>
    </row>
    <row r="15" spans="1:6" s="8" customFormat="1" ht="19.5" customHeight="1">
      <c r="A15" s="164" t="s">
        <v>360</v>
      </c>
      <c r="B15" s="560">
        <v>0</v>
      </c>
      <c r="C15" s="560">
        <v>0</v>
      </c>
      <c r="D15" s="560" t="s">
        <v>173</v>
      </c>
      <c r="E15" s="560" t="s">
        <v>173</v>
      </c>
      <c r="F15" s="159" t="str">
        <f>'[2]b19-khoaimỳ'!B17</f>
        <v> -   </v>
      </c>
    </row>
    <row r="16" spans="1:6" s="8" customFormat="1" ht="19.5" customHeight="1">
      <c r="A16" s="164" t="s">
        <v>361</v>
      </c>
      <c r="B16" s="560">
        <v>0</v>
      </c>
      <c r="C16" s="560">
        <v>30</v>
      </c>
      <c r="D16" s="560">
        <v>76.5</v>
      </c>
      <c r="E16" s="527">
        <v>167.3</v>
      </c>
      <c r="F16" s="134">
        <f>'[2]b19-khoaimỳ'!B18</f>
        <v>63</v>
      </c>
    </row>
    <row r="17" spans="1:6" s="8" customFormat="1" ht="19.5" customHeight="1">
      <c r="A17" s="164" t="s">
        <v>362</v>
      </c>
      <c r="B17" s="560">
        <v>0</v>
      </c>
      <c r="C17" s="560">
        <v>0</v>
      </c>
      <c r="D17" s="560" t="s">
        <v>173</v>
      </c>
      <c r="E17" s="560" t="s">
        <v>173</v>
      </c>
      <c r="F17" s="159" t="str">
        <f>'[2]b19-khoaimỳ'!B19</f>
        <v> -   </v>
      </c>
    </row>
    <row r="18" spans="1:6" s="8" customFormat="1" ht="19.5" customHeight="1">
      <c r="A18" s="164" t="s">
        <v>363</v>
      </c>
      <c r="B18" s="560">
        <v>0</v>
      </c>
      <c r="C18" s="560">
        <v>0</v>
      </c>
      <c r="D18" s="560">
        <v>8.8</v>
      </c>
      <c r="E18" s="560">
        <v>11</v>
      </c>
      <c r="F18" s="134">
        <f>'[2]b19-khoaimỳ'!B20</f>
        <v>37.5</v>
      </c>
    </row>
    <row r="19" spans="1:6" s="8" customFormat="1" ht="19.5" customHeight="1">
      <c r="A19" s="164" t="s">
        <v>364</v>
      </c>
      <c r="B19" s="526">
        <v>1.5</v>
      </c>
      <c r="C19" s="526">
        <v>8</v>
      </c>
      <c r="D19" s="526">
        <v>0</v>
      </c>
      <c r="E19" s="526">
        <v>0</v>
      </c>
      <c r="F19" s="134">
        <f>'[2]b19-khoaimỳ'!B21</f>
        <v>3.5</v>
      </c>
    </row>
    <row r="20" spans="1:6" s="8" customFormat="1" ht="19.5" customHeight="1">
      <c r="A20" s="164" t="s">
        <v>365</v>
      </c>
      <c r="B20" s="560">
        <v>0</v>
      </c>
      <c r="C20" s="560">
        <v>0</v>
      </c>
      <c r="D20" s="560">
        <v>0</v>
      </c>
      <c r="E20" s="560">
        <v>0</v>
      </c>
      <c r="F20" s="134">
        <f>'[2]b19-khoaimỳ'!B22</f>
        <v>0</v>
      </c>
    </row>
    <row r="21" spans="1:6" s="8" customFormat="1" ht="19.5" customHeight="1">
      <c r="A21" s="164" t="s">
        <v>366</v>
      </c>
      <c r="B21" s="560">
        <v>0</v>
      </c>
      <c r="C21" s="560">
        <v>0</v>
      </c>
      <c r="D21" s="560" t="s">
        <v>173</v>
      </c>
      <c r="E21" s="560" t="s">
        <v>173</v>
      </c>
      <c r="F21" s="159" t="str">
        <f>'[2]b19-khoaimỳ'!B23</f>
        <v> -   </v>
      </c>
    </row>
    <row r="22" spans="1:6" s="8" customFormat="1" ht="19.5" customHeight="1">
      <c r="A22" s="164" t="s">
        <v>367</v>
      </c>
      <c r="B22" s="527">
        <v>0</v>
      </c>
      <c r="C22" s="560">
        <v>0</v>
      </c>
      <c r="D22" s="560">
        <v>0</v>
      </c>
      <c r="E22" s="560">
        <v>0</v>
      </c>
      <c r="F22" s="134">
        <f>'[2]b19-khoaimỳ'!B24</f>
        <v>0</v>
      </c>
    </row>
    <row r="23" spans="1:6" s="8" customFormat="1" ht="4.5" customHeight="1">
      <c r="A23" s="62"/>
      <c r="B23" s="148"/>
      <c r="C23" s="148"/>
      <c r="D23" s="148"/>
      <c r="E23" s="148"/>
      <c r="F23" s="148"/>
    </row>
    <row r="24" s="8" customFormat="1" ht="12.75"/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&amp;P+39&amp;]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1">
      <selection activeCell="J5" sqref="J5"/>
    </sheetView>
  </sheetViews>
  <sheetFormatPr defaultColWidth="8.796875" defaultRowHeight="15"/>
  <cols>
    <col min="1" max="1" width="16.09765625" style="8" customWidth="1"/>
    <col min="2" max="6" width="6.69921875" style="8" customWidth="1"/>
    <col min="7" max="16384" width="8.8984375" style="8" customWidth="1"/>
  </cols>
  <sheetData>
    <row r="1" ht="15.75" customHeight="1">
      <c r="A1" s="8" t="s">
        <v>410</v>
      </c>
    </row>
    <row r="2" spans="1:6" ht="27.75" customHeight="1">
      <c r="A2" s="675" t="s">
        <v>411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spans="5:6" ht="20.25" customHeight="1">
      <c r="E4" s="685" t="s">
        <v>336</v>
      </c>
      <c r="F4" s="685"/>
    </row>
    <row r="5" spans="1:6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ht="7.5" customHeight="1">
      <c r="A6" s="156"/>
      <c r="B6" s="157"/>
      <c r="C6" s="157"/>
      <c r="D6" s="157"/>
      <c r="E6" s="157"/>
      <c r="F6" s="157"/>
    </row>
    <row r="7" spans="1:6" ht="22.5" customHeight="1">
      <c r="A7" s="76" t="s">
        <v>226</v>
      </c>
      <c r="B7" s="512">
        <v>129.87</v>
      </c>
      <c r="C7" s="525">
        <v>138.25</v>
      </c>
      <c r="D7" s="525">
        <v>210.20586400499064</v>
      </c>
      <c r="E7" s="525">
        <v>167.5132676269901</v>
      </c>
      <c r="F7" s="561">
        <f>'[2]b19-khoaimỳ'!C9</f>
        <v>168.44608879492603</v>
      </c>
    </row>
    <row r="8" spans="1:6" ht="19.5" customHeight="1">
      <c r="A8" s="164" t="s">
        <v>353</v>
      </c>
      <c r="B8" s="139" t="s">
        <v>173</v>
      </c>
      <c r="C8" s="526" t="s">
        <v>173</v>
      </c>
      <c r="D8" s="526" t="s">
        <v>173</v>
      </c>
      <c r="E8" s="526" t="s">
        <v>173</v>
      </c>
      <c r="F8" s="526" t="str">
        <f>'[2]b19-khoaimỳ'!C10</f>
        <v> -   </v>
      </c>
    </row>
    <row r="9" spans="1:6" ht="19.5" customHeight="1">
      <c r="A9" s="164" t="s">
        <v>354</v>
      </c>
      <c r="B9" s="139">
        <v>0</v>
      </c>
      <c r="C9" s="526">
        <v>0</v>
      </c>
      <c r="D9" s="526">
        <v>0</v>
      </c>
      <c r="E9" s="526">
        <v>179</v>
      </c>
      <c r="F9" s="526">
        <f>'[2]b19-khoaimỳ'!C11</f>
        <v>179</v>
      </c>
    </row>
    <row r="10" spans="1:6" ht="19.5" customHeight="1">
      <c r="A10" s="164" t="s">
        <v>355</v>
      </c>
      <c r="B10" s="139">
        <v>120</v>
      </c>
      <c r="C10" s="526">
        <v>0</v>
      </c>
      <c r="D10" s="526">
        <v>0</v>
      </c>
      <c r="E10" s="526">
        <v>0</v>
      </c>
      <c r="F10" s="526">
        <f>'[2]b19-khoaimỳ'!C12</f>
        <v>0</v>
      </c>
    </row>
    <row r="11" spans="1:6" ht="19.5" customHeight="1">
      <c r="A11" s="164" t="s">
        <v>356</v>
      </c>
      <c r="B11" s="139">
        <v>125.5</v>
      </c>
      <c r="C11" s="527">
        <v>160</v>
      </c>
      <c r="D11" s="527">
        <v>206</v>
      </c>
      <c r="E11" s="527">
        <v>165</v>
      </c>
      <c r="F11" s="526">
        <f>'[2]b19-khoaimỳ'!C13</f>
        <v>163.8</v>
      </c>
    </row>
    <row r="12" spans="1:6" ht="19.5" customHeight="1">
      <c r="A12" s="164" t="s">
        <v>357</v>
      </c>
      <c r="B12" s="139">
        <v>125</v>
      </c>
      <c r="C12" s="526">
        <v>0</v>
      </c>
      <c r="D12" s="526">
        <v>0</v>
      </c>
      <c r="E12" s="526">
        <v>0</v>
      </c>
      <c r="F12" s="526">
        <f>'[2]b19-khoaimỳ'!C14</f>
        <v>0</v>
      </c>
    </row>
    <row r="13" spans="1:6" ht="19.5" customHeight="1">
      <c r="A13" s="164" t="s">
        <v>358</v>
      </c>
      <c r="B13" s="139">
        <v>143.73</v>
      </c>
      <c r="C13" s="527">
        <v>0</v>
      </c>
      <c r="D13" s="527">
        <v>220</v>
      </c>
      <c r="E13" s="527">
        <v>173.3</v>
      </c>
      <c r="F13" s="526">
        <f>'[2]b19-khoaimỳ'!C15</f>
        <v>177</v>
      </c>
    </row>
    <row r="14" spans="1:6" ht="19.5" customHeight="1">
      <c r="A14" s="164" t="s">
        <v>359</v>
      </c>
      <c r="B14" s="139" t="s">
        <v>173</v>
      </c>
      <c r="C14" s="526" t="s">
        <v>173</v>
      </c>
      <c r="D14" s="526" t="s">
        <v>173</v>
      </c>
      <c r="E14" s="526">
        <v>160</v>
      </c>
      <c r="F14" s="526">
        <f>'[2]b19-khoaimỳ'!C16</f>
        <v>0</v>
      </c>
    </row>
    <row r="15" spans="1:6" ht="19.5" customHeight="1">
      <c r="A15" s="164" t="s">
        <v>360</v>
      </c>
      <c r="B15" s="139" t="s">
        <v>173</v>
      </c>
      <c r="C15" s="527" t="s">
        <v>173</v>
      </c>
      <c r="D15" s="527" t="s">
        <v>173</v>
      </c>
      <c r="E15" s="527" t="s">
        <v>173</v>
      </c>
      <c r="F15" s="526" t="str">
        <f>'[2]b19-khoaimỳ'!C17</f>
        <v> -   </v>
      </c>
    </row>
    <row r="16" spans="1:6" ht="19.5" customHeight="1">
      <c r="A16" s="164" t="s">
        <v>361</v>
      </c>
      <c r="B16" s="139">
        <v>0</v>
      </c>
      <c r="C16" s="527">
        <v>125</v>
      </c>
      <c r="D16" s="527">
        <v>209.28</v>
      </c>
      <c r="E16" s="527">
        <v>168.25</v>
      </c>
      <c r="F16" s="526">
        <f>'[2]b19-khoaimỳ'!C18</f>
        <v>165.5</v>
      </c>
    </row>
    <row r="17" spans="1:6" ht="19.5" customHeight="1">
      <c r="A17" s="164" t="s">
        <v>362</v>
      </c>
      <c r="B17" s="139" t="s">
        <v>173</v>
      </c>
      <c r="C17" s="526" t="s">
        <v>173</v>
      </c>
      <c r="D17" s="526" t="s">
        <v>173</v>
      </c>
      <c r="E17" s="526" t="s">
        <v>173</v>
      </c>
      <c r="F17" s="526" t="str">
        <f>'[2]b19-khoaimỳ'!C19</f>
        <v> -   </v>
      </c>
    </row>
    <row r="18" spans="1:6" ht="19.5" customHeight="1">
      <c r="A18" s="164" t="s">
        <v>363</v>
      </c>
      <c r="B18" s="139" t="s">
        <v>173</v>
      </c>
      <c r="C18" s="526" t="s">
        <v>173</v>
      </c>
      <c r="D18" s="526">
        <v>182.5</v>
      </c>
      <c r="E18" s="526">
        <v>220</v>
      </c>
      <c r="F18" s="526">
        <f>'[2]b19-khoaimỳ'!C20</f>
        <v>168.61333333333332</v>
      </c>
    </row>
    <row r="19" spans="1:6" ht="19.5" customHeight="1">
      <c r="A19" s="164" t="s">
        <v>364</v>
      </c>
      <c r="B19" s="139">
        <v>120</v>
      </c>
      <c r="C19" s="527">
        <v>120</v>
      </c>
      <c r="D19" s="527">
        <v>0</v>
      </c>
      <c r="E19" s="527">
        <v>0</v>
      </c>
      <c r="F19" s="526">
        <f>'[2]b19-khoaimỳ'!C21</f>
        <v>161</v>
      </c>
    </row>
    <row r="20" spans="1:6" ht="19.5" customHeight="1">
      <c r="A20" s="164" t="s">
        <v>365</v>
      </c>
      <c r="B20" s="139">
        <v>0</v>
      </c>
      <c r="C20" s="526">
        <v>0</v>
      </c>
      <c r="D20" s="526">
        <v>0</v>
      </c>
      <c r="E20" s="526">
        <v>0</v>
      </c>
      <c r="F20" s="526">
        <f>'[2]b19-khoaimỳ'!C22</f>
        <v>0</v>
      </c>
    </row>
    <row r="21" spans="1:6" ht="19.5" customHeight="1">
      <c r="A21" s="164" t="s">
        <v>366</v>
      </c>
      <c r="B21" s="139" t="s">
        <v>173</v>
      </c>
      <c r="C21" s="526" t="s">
        <v>173</v>
      </c>
      <c r="D21" s="526" t="s">
        <v>173</v>
      </c>
      <c r="E21" s="526" t="s">
        <v>173</v>
      </c>
      <c r="F21" s="526" t="str">
        <f>'[2]b19-khoaimỳ'!C23</f>
        <v> -   </v>
      </c>
    </row>
    <row r="22" spans="1:6" ht="19.5" customHeight="1">
      <c r="A22" s="164" t="s">
        <v>367</v>
      </c>
      <c r="B22" s="139">
        <v>0</v>
      </c>
      <c r="C22" s="527">
        <v>0</v>
      </c>
      <c r="D22" s="527">
        <v>0</v>
      </c>
      <c r="E22" s="527">
        <v>0</v>
      </c>
      <c r="F22" s="526">
        <f>'[2]b19-khoaimỳ'!C24</f>
        <v>0</v>
      </c>
    </row>
    <row r="23" spans="1:6" ht="7.5" customHeight="1">
      <c r="A23" s="62"/>
      <c r="B23" s="62"/>
      <c r="C23" s="62"/>
      <c r="D23" s="62"/>
      <c r="E23" s="148"/>
      <c r="F23" s="148"/>
    </row>
    <row r="24" ht="12.75">
      <c r="B24" s="137"/>
    </row>
    <row r="25" ht="12.75">
      <c r="B25" s="137"/>
    </row>
  </sheetData>
  <sheetProtection/>
  <mergeCells count="2">
    <mergeCell ref="A2:F2"/>
    <mergeCell ref="E4:F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&amp;P+40&amp;]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L27"/>
  <sheetViews>
    <sheetView zoomScalePageLayoutView="0" workbookViewId="0" topLeftCell="A7">
      <selection activeCell="L10" sqref="L10"/>
    </sheetView>
  </sheetViews>
  <sheetFormatPr defaultColWidth="8.796875" defaultRowHeight="15"/>
  <cols>
    <col min="1" max="1" width="18.69921875" style="10" customWidth="1"/>
    <col min="2" max="2" width="8" style="10" bestFit="1" customWidth="1"/>
    <col min="3" max="6" width="5.19921875" style="10" customWidth="1"/>
    <col min="7" max="7" width="5.296875" style="10" customWidth="1"/>
    <col min="8" max="8" width="8.09765625" style="10" customWidth="1"/>
    <col min="9" max="16384" width="8.8984375" style="10" customWidth="1"/>
  </cols>
  <sheetData>
    <row r="1" spans="1:3" ht="15">
      <c r="A1" s="8" t="s">
        <v>920</v>
      </c>
      <c r="B1" s="9"/>
      <c r="C1" s="9"/>
    </row>
    <row r="2" spans="1:7" ht="31.5" customHeight="1">
      <c r="A2" s="667" t="s">
        <v>210</v>
      </c>
      <c r="B2" s="667"/>
      <c r="C2" s="667"/>
      <c r="D2" s="667"/>
      <c r="E2" s="667"/>
      <c r="F2" s="667"/>
      <c r="G2" s="667"/>
    </row>
    <row r="3" spans="1:5" ht="9.75" customHeight="1">
      <c r="A3" s="28"/>
      <c r="B3" s="28"/>
      <c r="C3" s="28"/>
      <c r="D3" s="28"/>
      <c r="E3" s="28"/>
    </row>
    <row r="4" ht="18.75" customHeight="1"/>
    <row r="5" spans="1:7" s="8" customFormat="1" ht="22.5" customHeight="1">
      <c r="A5" s="13" t="s">
        <v>211</v>
      </c>
      <c r="B5" s="13" t="s">
        <v>190</v>
      </c>
      <c r="C5" s="196">
        <v>2011</v>
      </c>
      <c r="D5" s="196">
        <v>2012</v>
      </c>
      <c r="E5" s="196">
        <v>2013</v>
      </c>
      <c r="F5" s="196">
        <v>2014</v>
      </c>
      <c r="G5" s="626">
        <v>2015</v>
      </c>
    </row>
    <row r="6" spans="1:7" s="8" customFormat="1" ht="12.75" hidden="1">
      <c r="A6" s="44" t="s">
        <v>191</v>
      </c>
      <c r="B6" s="45" t="s">
        <v>192</v>
      </c>
      <c r="C6" s="46">
        <v>132625</v>
      </c>
      <c r="D6" s="46">
        <v>132625</v>
      </c>
      <c r="E6" s="46">
        <v>132625</v>
      </c>
      <c r="F6" s="46">
        <v>132625</v>
      </c>
      <c r="G6" s="46">
        <v>132625</v>
      </c>
    </row>
    <row r="7" spans="1:7" s="8" customFormat="1" ht="24.75" customHeight="1">
      <c r="A7" s="18" t="s">
        <v>213</v>
      </c>
      <c r="B7" s="19" t="s">
        <v>212</v>
      </c>
      <c r="C7" s="37">
        <v>223</v>
      </c>
      <c r="D7" s="37">
        <v>224</v>
      </c>
      <c r="E7" s="37">
        <v>224</v>
      </c>
      <c r="F7" s="37">
        <v>224</v>
      </c>
      <c r="G7" s="37">
        <v>224</v>
      </c>
    </row>
    <row r="8" spans="1:7" s="8" customFormat="1" ht="6.75" customHeight="1">
      <c r="A8" s="18"/>
      <c r="B8" s="19"/>
      <c r="C8" s="37"/>
      <c r="D8" s="37"/>
      <c r="E8" s="37"/>
      <c r="F8" s="37"/>
      <c r="G8" s="37"/>
    </row>
    <row r="9" spans="1:7" s="8" customFormat="1" ht="15" customHeight="1" hidden="1">
      <c r="A9" s="44" t="s">
        <v>197</v>
      </c>
      <c r="B9" s="45" t="s">
        <v>195</v>
      </c>
      <c r="C9" s="23"/>
      <c r="D9" s="23"/>
      <c r="E9" s="23"/>
      <c r="F9" s="23"/>
      <c r="G9" s="23"/>
    </row>
    <row r="10" spans="1:12" s="15" customFormat="1" ht="38.25">
      <c r="A10" s="24" t="s">
        <v>214</v>
      </c>
      <c r="B10" s="43" t="s">
        <v>215</v>
      </c>
      <c r="C10" s="335">
        <f>'B01_chitieuchuyeu(5)'!C9/'B01_chitieuchuyeu(5)'!C6</f>
        <v>21.147664819800003</v>
      </c>
      <c r="D10" s="335">
        <f>'B01_chitieuchuyeu(5)'!D9/'B01_chitieuchuyeu(5)'!D6</f>
        <v>24.252196051573712</v>
      </c>
      <c r="E10" s="335">
        <f>'B01_chitieuchuyeu(5)'!E9/'B01_chitieuchuyeu(5)'!E6</f>
        <v>27.784489298091653</v>
      </c>
      <c r="F10" s="335">
        <f>'B01_chitieuchuyeu(5)'!F9/'B01_chitieuchuyeu(5)'!F6</f>
        <v>31.326387496007072</v>
      </c>
      <c r="G10" s="335">
        <f>'B01_chitieuchuyeu(5)'!G9/'B01_chitieuchuyeu(5)'!G6</f>
        <v>34.96810935632133</v>
      </c>
      <c r="H10" s="317"/>
      <c r="I10" s="317"/>
      <c r="J10" s="317"/>
      <c r="K10" s="317"/>
      <c r="L10" s="317"/>
    </row>
    <row r="11" spans="1:7" s="15" customFormat="1" ht="6.75" customHeight="1">
      <c r="A11" s="24"/>
      <c r="B11" s="43"/>
      <c r="C11" s="319"/>
      <c r="D11" s="319"/>
      <c r="E11" s="319"/>
      <c r="F11" s="319"/>
      <c r="G11" s="319"/>
    </row>
    <row r="12" spans="1:12" s="8" customFormat="1" ht="25.5">
      <c r="A12" s="375" t="s">
        <v>1037</v>
      </c>
      <c r="B12" s="320" t="s">
        <v>216</v>
      </c>
      <c r="C12" s="320">
        <f>'B01_chitieuchuyeu(5)'!C13/'B01_chitieuchuyeu(5)'!C6*1000</f>
        <v>3913.5278633268954</v>
      </c>
      <c r="D12" s="320">
        <f>'B01_chitieuchuyeu(5)'!D13/'B01_chitieuchuyeu(5)'!D6*1000</f>
        <v>4155.696334454933</v>
      </c>
      <c r="E12" s="320">
        <f>'B01_chitieuchuyeu(5)'!E13/'B01_chitieuchuyeu(5)'!E6*1000</f>
        <v>4369.561660543499</v>
      </c>
      <c r="F12" s="320">
        <f>'B01_chitieuchuyeu(5)'!F13/'B01_chitieuchuyeu(5)'!F6*1000</f>
        <v>4273.725420278874</v>
      </c>
      <c r="G12" s="320">
        <f>'B01_chitieuchuyeu(5)'!G13/'B01_chitieuchuyeu(5)'!G6*1000</f>
        <v>4676.972653494606</v>
      </c>
      <c r="H12" s="317"/>
      <c r="I12" s="317"/>
      <c r="J12" s="317"/>
      <c r="K12" s="317"/>
      <c r="L12" s="317"/>
    </row>
    <row r="13" spans="1:7" s="8" customFormat="1" ht="6.75" customHeight="1">
      <c r="A13" s="374"/>
      <c r="B13" s="37"/>
      <c r="C13" s="37"/>
      <c r="D13" s="37"/>
      <c r="E13" s="37"/>
      <c r="F13" s="37"/>
      <c r="G13" s="37"/>
    </row>
    <row r="14" spans="1:7" s="8" customFormat="1" ht="25.5">
      <c r="A14" s="24" t="s">
        <v>919</v>
      </c>
      <c r="B14" s="25" t="s">
        <v>36</v>
      </c>
      <c r="C14" s="320">
        <v>100</v>
      </c>
      <c r="D14" s="320">
        <v>100</v>
      </c>
      <c r="E14" s="320">
        <v>100</v>
      </c>
      <c r="F14" s="320">
        <v>100</v>
      </c>
      <c r="G14" s="320">
        <v>100</v>
      </c>
    </row>
    <row r="15" spans="1:7" s="8" customFormat="1" ht="24.75" customHeight="1">
      <c r="A15" s="18" t="s">
        <v>1187</v>
      </c>
      <c r="B15" s="19" t="s">
        <v>36</v>
      </c>
      <c r="C15" s="37">
        <v>100</v>
      </c>
      <c r="D15" s="37">
        <v>100</v>
      </c>
      <c r="E15" s="37">
        <v>100</v>
      </c>
      <c r="F15" s="37">
        <v>100</v>
      </c>
      <c r="G15" s="37">
        <v>100</v>
      </c>
    </row>
    <row r="16" spans="1:7" s="8" customFormat="1" ht="24.75" customHeight="1">
      <c r="A16" s="18" t="s">
        <v>217</v>
      </c>
      <c r="B16" s="19" t="s">
        <v>36</v>
      </c>
      <c r="C16" s="37">
        <v>100</v>
      </c>
      <c r="D16" s="37">
        <v>100</v>
      </c>
      <c r="E16" s="37">
        <v>100</v>
      </c>
      <c r="F16" s="37">
        <v>100</v>
      </c>
      <c r="G16" s="37">
        <v>100</v>
      </c>
    </row>
    <row r="17" spans="1:7" s="8" customFormat="1" ht="24.75" customHeight="1">
      <c r="A17" s="18" t="s">
        <v>218</v>
      </c>
      <c r="B17" s="19" t="s">
        <v>36</v>
      </c>
      <c r="C17" s="37">
        <v>100</v>
      </c>
      <c r="D17" s="37">
        <v>100</v>
      </c>
      <c r="E17" s="37">
        <v>100</v>
      </c>
      <c r="F17" s="37">
        <v>100</v>
      </c>
      <c r="G17" s="37">
        <v>100</v>
      </c>
    </row>
    <row r="18" spans="1:12" s="8" customFormat="1" ht="24.75" customHeight="1">
      <c r="A18" s="18" t="s">
        <v>219</v>
      </c>
      <c r="B18" s="19" t="s">
        <v>220</v>
      </c>
      <c r="C18" s="37">
        <v>123</v>
      </c>
      <c r="D18" s="37">
        <v>134</v>
      </c>
      <c r="E18" s="37">
        <v>138</v>
      </c>
      <c r="F18" s="37">
        <v>134</v>
      </c>
      <c r="G18" s="627">
        <v>138</v>
      </c>
      <c r="H18" s="15"/>
      <c r="I18" s="15"/>
      <c r="J18" s="15"/>
      <c r="K18" s="15"/>
      <c r="L18" s="15"/>
    </row>
    <row r="19" spans="1:7" s="8" customFormat="1" ht="6.75" customHeight="1">
      <c r="A19" s="18"/>
      <c r="B19" s="19"/>
      <c r="C19" s="37"/>
      <c r="D19" s="37"/>
      <c r="E19" s="37"/>
      <c r="F19" s="37"/>
      <c r="G19" s="627"/>
    </row>
    <row r="20" spans="1:7" s="8" customFormat="1" ht="25.5">
      <c r="A20" s="40" t="s">
        <v>221</v>
      </c>
      <c r="B20" s="41" t="s">
        <v>222</v>
      </c>
      <c r="C20" s="320">
        <v>11</v>
      </c>
      <c r="D20" s="320">
        <v>10</v>
      </c>
      <c r="E20" s="320">
        <v>11</v>
      </c>
      <c r="F20" s="320">
        <v>11</v>
      </c>
      <c r="G20" s="629">
        <v>11</v>
      </c>
    </row>
    <row r="21" spans="1:7" s="8" customFormat="1" ht="6.75" customHeight="1">
      <c r="A21" s="40"/>
      <c r="B21" s="41"/>
      <c r="C21" s="320"/>
      <c r="D21" s="320"/>
      <c r="E21" s="320"/>
      <c r="F21" s="320"/>
      <c r="G21" s="629"/>
    </row>
    <row r="22" spans="1:12" s="8" customFormat="1" ht="25.5">
      <c r="A22" s="40" t="s">
        <v>223</v>
      </c>
      <c r="B22" s="41" t="s">
        <v>222</v>
      </c>
      <c r="C22" s="336">
        <v>1707</v>
      </c>
      <c r="D22" s="336">
        <v>1726</v>
      </c>
      <c r="E22" s="336">
        <v>1744</v>
      </c>
      <c r="F22" s="336">
        <v>1764</v>
      </c>
      <c r="G22" s="630">
        <v>1792</v>
      </c>
      <c r="H22" s="252"/>
      <c r="I22" s="252"/>
      <c r="J22" s="252"/>
      <c r="K22" s="252"/>
      <c r="L22" s="252"/>
    </row>
    <row r="23" spans="1:8" s="8" customFormat="1" ht="6.75" customHeight="1">
      <c r="A23" s="40"/>
      <c r="B23" s="41"/>
      <c r="C23" s="336"/>
      <c r="D23" s="336"/>
      <c r="E23" s="336"/>
      <c r="F23" s="336"/>
      <c r="G23" s="630"/>
      <c r="H23" s="49"/>
    </row>
    <row r="24" spans="1:12" s="8" customFormat="1" ht="25.5">
      <c r="A24" s="42" t="s">
        <v>225</v>
      </c>
      <c r="B24" s="41" t="s">
        <v>224</v>
      </c>
      <c r="C24" s="336">
        <v>20</v>
      </c>
      <c r="D24" s="336">
        <v>22</v>
      </c>
      <c r="E24" s="336">
        <v>22</v>
      </c>
      <c r="F24" s="336">
        <v>22</v>
      </c>
      <c r="G24" s="630">
        <v>25</v>
      </c>
      <c r="H24" s="628"/>
      <c r="I24" s="628"/>
      <c r="J24" s="628"/>
      <c r="K24" s="628"/>
      <c r="L24" s="628"/>
    </row>
    <row r="25" spans="1:8" s="8" customFormat="1" ht="9.75" customHeight="1">
      <c r="A25" s="29"/>
      <c r="B25" s="30"/>
      <c r="C25" s="32"/>
      <c r="D25" s="32"/>
      <c r="E25" s="32"/>
      <c r="F25" s="32"/>
      <c r="G25" s="631"/>
      <c r="H25" s="49"/>
    </row>
    <row r="26" spans="2:3" s="8" customFormat="1" ht="18.75" customHeight="1">
      <c r="B26" s="33"/>
      <c r="C26" s="34"/>
    </row>
    <row r="27" spans="1:3" s="8" customFormat="1" ht="12.75" customHeight="1">
      <c r="A27" s="35"/>
      <c r="B27" s="34"/>
      <c r="C27" s="35"/>
    </row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</sheetData>
  <sheetProtection/>
  <mergeCells count="1">
    <mergeCell ref="A2:G2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2"/>
  <headerFooter alignWithMargins="0">
    <oddFooter>&amp;L&amp;"Arial Narrow,Italic"&amp;9NIÊN GIÁM THỐNG KÊ HUYỆN TRI TÔN 2015
&amp;R&amp;"Arial,thường"&amp;9Trang &amp;P+4&amp;]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J10" sqref="J10"/>
    </sheetView>
  </sheetViews>
  <sheetFormatPr defaultColWidth="8.796875" defaultRowHeight="15"/>
  <cols>
    <col min="1" max="1" width="15.19921875" style="10" customWidth="1"/>
    <col min="2" max="6" width="7.296875" style="10" customWidth="1"/>
    <col min="7" max="16384" width="8.8984375" style="10" customWidth="1"/>
  </cols>
  <sheetData>
    <row r="1" ht="15">
      <c r="A1" s="8" t="s">
        <v>412</v>
      </c>
    </row>
    <row r="2" spans="1:6" ht="31.5" customHeight="1">
      <c r="A2" s="675" t="s">
        <v>413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19.5" customHeight="1">
      <c r="F4" s="496" t="s">
        <v>347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19.5" customHeight="1">
      <c r="A7" s="76" t="s">
        <v>226</v>
      </c>
      <c r="B7" s="158">
        <v>2513</v>
      </c>
      <c r="C7" s="524">
        <v>871</v>
      </c>
      <c r="D7" s="524">
        <v>3369.6</v>
      </c>
      <c r="E7" s="524">
        <v>4419</v>
      </c>
      <c r="F7" s="528">
        <f>'[2]b19-khoaimỳ'!D9</f>
        <v>3187.0000000000005</v>
      </c>
    </row>
    <row r="8" spans="1:6" s="8" customFormat="1" ht="19.5" customHeight="1">
      <c r="A8" s="164" t="s">
        <v>353</v>
      </c>
      <c r="B8" s="230" t="s">
        <v>173</v>
      </c>
      <c r="C8" s="526" t="s">
        <v>173</v>
      </c>
      <c r="D8" s="526" t="s">
        <v>173</v>
      </c>
      <c r="E8" s="526" t="s">
        <v>173</v>
      </c>
      <c r="F8" s="581" t="str">
        <f>'[2]b19-khoaimỳ'!D10</f>
        <v> -   </v>
      </c>
    </row>
    <row r="9" spans="1:6" s="8" customFormat="1" ht="19.5" customHeight="1">
      <c r="A9" s="164" t="s">
        <v>354</v>
      </c>
      <c r="B9" s="230">
        <v>0</v>
      </c>
      <c r="C9" s="526">
        <v>0</v>
      </c>
      <c r="D9" s="526">
        <v>0</v>
      </c>
      <c r="E9" s="526">
        <v>9</v>
      </c>
      <c r="F9" s="562">
        <f>'[2]b19-khoaimỳ'!D11</f>
        <v>3.6</v>
      </c>
    </row>
    <row r="10" spans="1:6" s="8" customFormat="1" ht="19.5" customHeight="1">
      <c r="A10" s="164" t="s">
        <v>355</v>
      </c>
      <c r="B10" s="230">
        <v>780</v>
      </c>
      <c r="C10" s="526">
        <v>0</v>
      </c>
      <c r="D10" s="526">
        <v>0</v>
      </c>
      <c r="E10" s="526">
        <v>0</v>
      </c>
      <c r="F10" s="562">
        <f>'[2]b19-khoaimỳ'!D12</f>
        <v>0</v>
      </c>
    </row>
    <row r="11" spans="1:6" s="8" customFormat="1" ht="19.5" customHeight="1">
      <c r="A11" s="164" t="s">
        <v>356</v>
      </c>
      <c r="B11" s="159">
        <v>502</v>
      </c>
      <c r="C11" s="526">
        <v>400</v>
      </c>
      <c r="D11" s="526">
        <v>618</v>
      </c>
      <c r="E11" s="526">
        <v>660</v>
      </c>
      <c r="F11" s="562">
        <f>'[2]b19-khoaimỳ'!D13</f>
        <v>655.2</v>
      </c>
    </row>
    <row r="12" spans="1:6" s="8" customFormat="1" ht="19.5" customHeight="1">
      <c r="A12" s="164" t="s">
        <v>357</v>
      </c>
      <c r="B12" s="230">
        <v>250</v>
      </c>
      <c r="C12" s="526">
        <v>0</v>
      </c>
      <c r="D12" s="526">
        <v>0</v>
      </c>
      <c r="E12" s="526">
        <v>0</v>
      </c>
      <c r="F12" s="562">
        <f>'[2]b19-khoaimỳ'!D14</f>
        <v>0</v>
      </c>
    </row>
    <row r="13" spans="1:6" s="8" customFormat="1" ht="19.5" customHeight="1">
      <c r="A13" s="164" t="s">
        <v>358</v>
      </c>
      <c r="B13" s="159">
        <v>963</v>
      </c>
      <c r="C13" s="526">
        <v>0</v>
      </c>
      <c r="D13" s="526">
        <v>990</v>
      </c>
      <c r="E13" s="526">
        <v>693.2</v>
      </c>
      <c r="F13" s="562">
        <f>'[2]b19-khoaimỳ'!D15</f>
        <v>796.5</v>
      </c>
    </row>
    <row r="14" spans="1:6" s="8" customFormat="1" ht="19.5" customHeight="1">
      <c r="A14" s="164" t="s">
        <v>359</v>
      </c>
      <c r="B14" s="230" t="s">
        <v>173</v>
      </c>
      <c r="C14" s="526" t="s">
        <v>173</v>
      </c>
      <c r="D14" s="526" t="s">
        <v>173</v>
      </c>
      <c r="E14" s="526">
        <v>0</v>
      </c>
      <c r="F14" s="562">
        <f>'[2]b19-khoaimỳ'!D16</f>
        <v>0</v>
      </c>
    </row>
    <row r="15" spans="1:6" s="8" customFormat="1" ht="19.5" customHeight="1">
      <c r="A15" s="164" t="s">
        <v>360</v>
      </c>
      <c r="B15" s="159" t="s">
        <v>173</v>
      </c>
      <c r="C15" s="527" t="s">
        <v>173</v>
      </c>
      <c r="D15" s="527" t="s">
        <v>173</v>
      </c>
      <c r="E15" s="527" t="s">
        <v>173</v>
      </c>
      <c r="F15" s="581" t="str">
        <f>'[2]b19-khoaimỳ'!D17</f>
        <v> -   </v>
      </c>
    </row>
    <row r="16" spans="1:6" s="8" customFormat="1" ht="19.5" customHeight="1">
      <c r="A16" s="164" t="s">
        <v>361</v>
      </c>
      <c r="B16" s="159">
        <v>0</v>
      </c>
      <c r="C16" s="526">
        <v>375</v>
      </c>
      <c r="D16" s="526">
        <v>1601</v>
      </c>
      <c r="E16" s="526">
        <v>2814.8</v>
      </c>
      <c r="F16" s="562">
        <f>'[2]b19-khoaimỳ'!D18</f>
        <v>1043</v>
      </c>
    </row>
    <row r="17" spans="1:6" s="8" customFormat="1" ht="19.5" customHeight="1">
      <c r="A17" s="164" t="s">
        <v>362</v>
      </c>
      <c r="B17" s="230" t="s">
        <v>173</v>
      </c>
      <c r="C17" s="526" t="s">
        <v>173</v>
      </c>
      <c r="D17" s="526" t="s">
        <v>173</v>
      </c>
      <c r="E17" s="526" t="s">
        <v>173</v>
      </c>
      <c r="F17" s="562" t="str">
        <f>'[2]b19-khoaimỳ'!D19</f>
        <v> -   </v>
      </c>
    </row>
    <row r="18" spans="1:6" s="8" customFormat="1" ht="19.5" customHeight="1">
      <c r="A18" s="164" t="s">
        <v>363</v>
      </c>
      <c r="B18" s="230" t="s">
        <v>173</v>
      </c>
      <c r="C18" s="526" t="s">
        <v>173</v>
      </c>
      <c r="D18" s="526">
        <v>160.6</v>
      </c>
      <c r="E18" s="526">
        <v>242</v>
      </c>
      <c r="F18" s="562">
        <f>'[2]b19-khoaimỳ'!D20</f>
        <v>632.3</v>
      </c>
    </row>
    <row r="19" spans="1:6" s="8" customFormat="1" ht="19.5" customHeight="1">
      <c r="A19" s="164" t="s">
        <v>364</v>
      </c>
      <c r="B19" s="230">
        <v>18</v>
      </c>
      <c r="C19" s="526">
        <v>96</v>
      </c>
      <c r="D19" s="526">
        <v>0</v>
      </c>
      <c r="E19" s="526">
        <v>0</v>
      </c>
      <c r="F19" s="562">
        <f>'[2]b19-khoaimỳ'!D21</f>
        <v>56.4</v>
      </c>
    </row>
    <row r="20" spans="1:6" s="8" customFormat="1" ht="19.5" customHeight="1">
      <c r="A20" s="164" t="s">
        <v>365</v>
      </c>
      <c r="B20" s="230">
        <v>0</v>
      </c>
      <c r="C20" s="526">
        <v>0</v>
      </c>
      <c r="D20" s="526">
        <v>0</v>
      </c>
      <c r="E20" s="526">
        <v>0</v>
      </c>
      <c r="F20" s="562">
        <f>'[2]b19-khoaimỳ'!D22</f>
        <v>0</v>
      </c>
    </row>
    <row r="21" spans="1:6" s="8" customFormat="1" ht="19.5" customHeight="1">
      <c r="A21" s="164" t="s">
        <v>366</v>
      </c>
      <c r="B21" s="230" t="s">
        <v>173</v>
      </c>
      <c r="C21" s="526" t="s">
        <v>173</v>
      </c>
      <c r="D21" s="526" t="s">
        <v>173</v>
      </c>
      <c r="E21" s="526" t="s">
        <v>173</v>
      </c>
      <c r="F21" s="581" t="str">
        <f>'[2]b19-khoaimỳ'!D23</f>
        <v> -   </v>
      </c>
    </row>
    <row r="22" spans="1:6" s="8" customFormat="1" ht="19.5" customHeight="1">
      <c r="A22" s="164" t="s">
        <v>367</v>
      </c>
      <c r="B22" s="159">
        <v>0</v>
      </c>
      <c r="C22" s="526">
        <v>0</v>
      </c>
      <c r="D22" s="526">
        <v>0</v>
      </c>
      <c r="E22" s="526">
        <v>0</v>
      </c>
      <c r="F22" s="562">
        <f>'[2]b19-khoaimỳ'!D24</f>
        <v>0</v>
      </c>
    </row>
    <row r="23" spans="1:6" s="8" customFormat="1" ht="7.5" customHeight="1">
      <c r="A23" s="62"/>
      <c r="B23" s="563"/>
      <c r="C23" s="563"/>
      <c r="D23" s="563"/>
      <c r="E23" s="563"/>
      <c r="F23" s="563"/>
    </row>
    <row r="24" s="8" customFormat="1" ht="12.75"/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&amp;P+41&amp;]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1">
      <selection activeCell="J14" sqref="J14"/>
    </sheetView>
  </sheetViews>
  <sheetFormatPr defaultColWidth="8.796875" defaultRowHeight="15"/>
  <cols>
    <col min="1" max="1" width="16.8984375" style="10" customWidth="1"/>
    <col min="2" max="6" width="6.69921875" style="10" customWidth="1"/>
    <col min="7" max="16384" width="8.8984375" style="10" customWidth="1"/>
  </cols>
  <sheetData>
    <row r="1" ht="15">
      <c r="A1" s="8" t="s">
        <v>414</v>
      </c>
    </row>
    <row r="2" spans="1:6" ht="29.25" customHeight="1">
      <c r="A2" s="675" t="s">
        <v>415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19.5" customHeight="1">
      <c r="F4" s="496" t="s">
        <v>331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96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2.5" customHeight="1">
      <c r="A7" s="76" t="s">
        <v>226</v>
      </c>
      <c r="B7" s="144">
        <v>630.7</v>
      </c>
      <c r="C7" s="524">
        <v>509</v>
      </c>
      <c r="D7" s="524">
        <v>306.5</v>
      </c>
      <c r="E7" s="524">
        <v>362.95</v>
      </c>
      <c r="F7" s="528">
        <f>'[2]b20-đậuxanh'!B8</f>
        <v>319.85</v>
      </c>
    </row>
    <row r="8" spans="1:6" s="8" customFormat="1" ht="19.5" customHeight="1">
      <c r="A8" s="164" t="s">
        <v>353</v>
      </c>
      <c r="B8" s="205">
        <v>4</v>
      </c>
      <c r="C8" s="230">
        <v>0</v>
      </c>
      <c r="D8" s="560">
        <v>4</v>
      </c>
      <c r="E8" s="560">
        <v>0</v>
      </c>
      <c r="F8" s="135">
        <f>'[2]b20-đậuxanh'!B9</f>
        <v>3</v>
      </c>
    </row>
    <row r="9" spans="1:6" s="8" customFormat="1" ht="19.5" customHeight="1">
      <c r="A9" s="164" t="s">
        <v>354</v>
      </c>
      <c r="B9" s="560">
        <v>0</v>
      </c>
      <c r="C9" s="560">
        <v>0</v>
      </c>
      <c r="D9" s="560">
        <v>0</v>
      </c>
      <c r="E9" s="560">
        <v>0.5</v>
      </c>
      <c r="F9" s="135">
        <f>'[2]b20-đậuxanh'!B10</f>
        <v>0.7</v>
      </c>
    </row>
    <row r="10" spans="1:6" s="8" customFormat="1" ht="19.5" customHeight="1">
      <c r="A10" s="164" t="s">
        <v>355</v>
      </c>
      <c r="B10" s="205">
        <v>0</v>
      </c>
      <c r="C10" s="560">
        <v>0</v>
      </c>
      <c r="D10" s="560">
        <v>0</v>
      </c>
      <c r="E10" s="560">
        <v>10</v>
      </c>
      <c r="F10" s="135">
        <f>'[2]b20-đậuxanh'!B11</f>
        <v>0</v>
      </c>
    </row>
    <row r="11" spans="1:6" s="8" customFormat="1" ht="19.5" customHeight="1">
      <c r="A11" s="164" t="s">
        <v>356</v>
      </c>
      <c r="B11" s="205">
        <v>25</v>
      </c>
      <c r="C11" s="230">
        <v>10</v>
      </c>
      <c r="D11" s="230">
        <v>8</v>
      </c>
      <c r="E11" s="230">
        <v>13</v>
      </c>
      <c r="F11" s="135">
        <f>'[2]b20-đậuxanh'!B12</f>
        <v>4</v>
      </c>
    </row>
    <row r="12" spans="1:6" s="8" customFormat="1" ht="19.5" customHeight="1">
      <c r="A12" s="164" t="s">
        <v>357</v>
      </c>
      <c r="B12" s="560">
        <v>18</v>
      </c>
      <c r="C12" s="230">
        <v>0</v>
      </c>
      <c r="D12" s="560">
        <v>0</v>
      </c>
      <c r="E12" s="560">
        <v>0</v>
      </c>
      <c r="F12" s="135">
        <f>'[2]b20-đậuxanh'!B13</f>
        <v>0</v>
      </c>
    </row>
    <row r="13" spans="1:8" s="8" customFormat="1" ht="19.5" customHeight="1">
      <c r="A13" s="164" t="s">
        <v>358</v>
      </c>
      <c r="B13" s="560">
        <v>24.6</v>
      </c>
      <c r="C13" s="159">
        <v>0</v>
      </c>
      <c r="D13" s="560">
        <v>0</v>
      </c>
      <c r="E13" s="560">
        <v>0</v>
      </c>
      <c r="F13" s="135">
        <f>'[2]b20-đậuxanh'!B14</f>
        <v>0.6</v>
      </c>
      <c r="H13" s="8" t="s">
        <v>179</v>
      </c>
    </row>
    <row r="14" spans="1:6" s="8" customFormat="1" ht="19.5" customHeight="1">
      <c r="A14" s="164" t="s">
        <v>359</v>
      </c>
      <c r="B14" s="152">
        <v>195</v>
      </c>
      <c r="C14" s="159">
        <v>180</v>
      </c>
      <c r="D14" s="159">
        <v>95</v>
      </c>
      <c r="E14" s="159">
        <v>100</v>
      </c>
      <c r="F14" s="135">
        <f>'[2]b20-đậuxanh'!B15</f>
        <v>121</v>
      </c>
    </row>
    <row r="15" spans="1:6" s="8" customFormat="1" ht="19.5" customHeight="1">
      <c r="A15" s="164" t="s">
        <v>360</v>
      </c>
      <c r="B15" s="152">
        <v>75</v>
      </c>
      <c r="C15" s="159">
        <v>85</v>
      </c>
      <c r="D15" s="159">
        <v>60</v>
      </c>
      <c r="E15" s="159">
        <v>75</v>
      </c>
      <c r="F15" s="135">
        <f>'[2]b20-đậuxanh'!B16</f>
        <v>70</v>
      </c>
    </row>
    <row r="16" spans="1:6" s="8" customFormat="1" ht="19.5" customHeight="1">
      <c r="A16" s="164" t="s">
        <v>361</v>
      </c>
      <c r="B16" s="560">
        <v>3</v>
      </c>
      <c r="C16" s="230">
        <v>0</v>
      </c>
      <c r="D16" s="560">
        <v>0</v>
      </c>
      <c r="E16" s="560">
        <v>0</v>
      </c>
      <c r="F16" s="135">
        <f>'[2]b20-đậuxanh'!B17</f>
        <v>0</v>
      </c>
    </row>
    <row r="17" spans="1:6" s="8" customFormat="1" ht="19.5" customHeight="1">
      <c r="A17" s="164" t="s">
        <v>362</v>
      </c>
      <c r="B17" s="560">
        <v>0</v>
      </c>
      <c r="C17" s="560">
        <v>0</v>
      </c>
      <c r="D17" s="560">
        <v>0</v>
      </c>
      <c r="E17" s="560">
        <v>0</v>
      </c>
      <c r="F17" s="135">
        <f>'[2]b20-đậuxanh'!B18</f>
        <v>0</v>
      </c>
    </row>
    <row r="18" spans="1:6" s="8" customFormat="1" ht="19.5" customHeight="1">
      <c r="A18" s="164" t="s">
        <v>363</v>
      </c>
      <c r="B18" s="560">
        <v>12</v>
      </c>
      <c r="C18" s="159">
        <v>33</v>
      </c>
      <c r="D18" s="159">
        <v>13</v>
      </c>
      <c r="E18" s="159">
        <v>31.5</v>
      </c>
      <c r="F18" s="135">
        <f>'[2]b20-đậuxanh'!B19</f>
        <v>7</v>
      </c>
    </row>
    <row r="19" spans="1:6" s="8" customFormat="1" ht="19.5" customHeight="1">
      <c r="A19" s="164" t="s">
        <v>364</v>
      </c>
      <c r="B19" s="152">
        <v>44.1</v>
      </c>
      <c r="C19" s="159">
        <v>19</v>
      </c>
      <c r="D19" s="159">
        <v>8</v>
      </c>
      <c r="E19" s="159">
        <v>7</v>
      </c>
      <c r="F19" s="135">
        <f>'[2]b20-đậuxanh'!B20</f>
        <v>9.6</v>
      </c>
    </row>
    <row r="20" spans="1:6" s="8" customFormat="1" ht="19.5" customHeight="1">
      <c r="A20" s="164" t="s">
        <v>365</v>
      </c>
      <c r="B20" s="152">
        <v>20</v>
      </c>
      <c r="C20" s="159">
        <v>10</v>
      </c>
      <c r="D20" s="159">
        <v>0</v>
      </c>
      <c r="E20" s="159">
        <v>32</v>
      </c>
      <c r="F20" s="135">
        <f>'[2]b20-đậuxanh'!B21</f>
        <v>30.4</v>
      </c>
    </row>
    <row r="21" spans="1:6" s="8" customFormat="1" ht="19.5" customHeight="1">
      <c r="A21" s="164" t="s">
        <v>366</v>
      </c>
      <c r="B21" s="560">
        <v>0</v>
      </c>
      <c r="C21" s="560">
        <v>0</v>
      </c>
      <c r="D21" s="560">
        <v>0</v>
      </c>
      <c r="E21" s="560">
        <v>0</v>
      </c>
      <c r="F21" s="135">
        <f>'[2]b20-đậuxanh'!B22</f>
        <v>0</v>
      </c>
    </row>
    <row r="22" spans="1:6" s="8" customFormat="1" ht="19.5" customHeight="1">
      <c r="A22" s="164" t="s">
        <v>367</v>
      </c>
      <c r="B22" s="564">
        <v>210</v>
      </c>
      <c r="C22" s="159">
        <v>172</v>
      </c>
      <c r="D22" s="159">
        <v>118.5</v>
      </c>
      <c r="E22" s="159">
        <v>93.95</v>
      </c>
      <c r="F22" s="135">
        <f>'[2]b20-đậuxanh'!B23</f>
        <v>73.55</v>
      </c>
    </row>
    <row r="23" spans="1:6" s="8" customFormat="1" ht="7.5" customHeight="1">
      <c r="A23" s="62"/>
      <c r="B23" s="565"/>
      <c r="C23" s="565"/>
      <c r="D23" s="565"/>
      <c r="E23" s="565"/>
      <c r="F23" s="566"/>
    </row>
    <row r="24" spans="2:5" s="8" customFormat="1" ht="12.75">
      <c r="B24" s="416"/>
      <c r="C24" s="417"/>
      <c r="D24" s="418"/>
      <c r="E24" s="418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&amp;P+42&amp;]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1">
      <selection activeCell="H7" sqref="H7"/>
    </sheetView>
  </sheetViews>
  <sheetFormatPr defaultColWidth="8.796875" defaultRowHeight="15"/>
  <cols>
    <col min="1" max="1" width="18.09765625" style="10" customWidth="1"/>
    <col min="2" max="6" width="6.296875" style="10" customWidth="1"/>
    <col min="7" max="16384" width="8.8984375" style="10" customWidth="1"/>
  </cols>
  <sheetData>
    <row r="1" ht="15">
      <c r="A1" s="8" t="s">
        <v>416</v>
      </c>
    </row>
    <row r="2" spans="1:6" ht="32.25" customHeight="1">
      <c r="A2" s="675" t="s">
        <v>417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spans="5:6" ht="19.5" customHeight="1">
      <c r="E4" s="567"/>
      <c r="F4" s="496" t="s">
        <v>336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96">
        <v>2015</v>
      </c>
    </row>
    <row r="6" spans="1:6" s="8" customFormat="1" ht="7.5" customHeight="1">
      <c r="A6" s="87"/>
      <c r="B6" s="161"/>
      <c r="C6" s="161"/>
      <c r="D6" s="161"/>
      <c r="E6" s="161"/>
      <c r="F6" s="161"/>
    </row>
    <row r="7" spans="1:6" s="8" customFormat="1" ht="21.75" customHeight="1">
      <c r="A7" s="76" t="s">
        <v>226</v>
      </c>
      <c r="B7" s="525">
        <v>5.9</v>
      </c>
      <c r="C7" s="525">
        <v>7.56</v>
      </c>
      <c r="D7" s="525">
        <v>6.37</v>
      </c>
      <c r="E7" s="525">
        <v>5.9815401570464255</v>
      </c>
      <c r="F7" s="525">
        <f>'[2]b20-đậuxanh'!C8</f>
        <v>6.168516492105675</v>
      </c>
    </row>
    <row r="8" spans="1:6" s="8" customFormat="1" ht="19.5" customHeight="1">
      <c r="A8" s="164" t="s">
        <v>353</v>
      </c>
      <c r="B8" s="527">
        <v>6.1</v>
      </c>
      <c r="C8" s="527">
        <v>0</v>
      </c>
      <c r="D8" s="527">
        <v>7.5</v>
      </c>
      <c r="E8" s="527">
        <v>0</v>
      </c>
      <c r="F8" s="527">
        <f>'[2]b20-đậuxanh'!C9</f>
        <v>7.2</v>
      </c>
    </row>
    <row r="9" spans="1:6" s="8" customFormat="1" ht="19.5" customHeight="1">
      <c r="A9" s="164" t="s">
        <v>354</v>
      </c>
      <c r="B9" s="526" t="s">
        <v>173</v>
      </c>
      <c r="C9" s="526" t="s">
        <v>173</v>
      </c>
      <c r="D9" s="526" t="s">
        <v>173</v>
      </c>
      <c r="E9" s="526">
        <v>8</v>
      </c>
      <c r="F9" s="527">
        <f>'[2]b20-đậuxanh'!C10</f>
        <v>7.2</v>
      </c>
    </row>
    <row r="10" spans="1:6" s="8" customFormat="1" ht="19.5" customHeight="1">
      <c r="A10" s="164" t="s">
        <v>355</v>
      </c>
      <c r="B10" s="526">
        <v>0</v>
      </c>
      <c r="C10" s="526">
        <v>0</v>
      </c>
      <c r="D10" s="526">
        <v>0</v>
      </c>
      <c r="E10" s="526">
        <v>6</v>
      </c>
      <c r="F10" s="527">
        <f>'[2]b20-đậuxanh'!C11</f>
        <v>0</v>
      </c>
    </row>
    <row r="11" spans="1:6" s="8" customFormat="1" ht="19.5" customHeight="1">
      <c r="A11" s="164" t="s">
        <v>356</v>
      </c>
      <c r="B11" s="527">
        <v>6</v>
      </c>
      <c r="C11" s="527">
        <v>5.5</v>
      </c>
      <c r="D11" s="527">
        <v>6.5</v>
      </c>
      <c r="E11" s="527">
        <v>6.230769230769231</v>
      </c>
      <c r="F11" s="527">
        <f>'[2]b20-đậuxanh'!C12</f>
        <v>7</v>
      </c>
    </row>
    <row r="12" spans="1:6" s="8" customFormat="1" ht="19.5" customHeight="1">
      <c r="A12" s="164" t="s">
        <v>357</v>
      </c>
      <c r="B12" s="526">
        <v>5.5</v>
      </c>
      <c r="C12" s="526">
        <v>0</v>
      </c>
      <c r="D12" s="526">
        <v>0</v>
      </c>
      <c r="E12" s="526">
        <v>0</v>
      </c>
      <c r="F12" s="527">
        <f>'[2]b20-đậuxanh'!C13</f>
        <v>0</v>
      </c>
    </row>
    <row r="13" spans="1:6" s="8" customFormat="1" ht="19.5" customHeight="1">
      <c r="A13" s="164" t="s">
        <v>358</v>
      </c>
      <c r="B13" s="527">
        <v>5.6</v>
      </c>
      <c r="C13" s="527">
        <v>0</v>
      </c>
      <c r="D13" s="527">
        <v>0</v>
      </c>
      <c r="E13" s="527">
        <v>0</v>
      </c>
      <c r="F13" s="527">
        <f>'[2]b20-đậuxanh'!C14</f>
        <v>5.166666666666667</v>
      </c>
    </row>
    <row r="14" spans="1:6" s="8" customFormat="1" ht="19.5" customHeight="1">
      <c r="A14" s="164" t="s">
        <v>359</v>
      </c>
      <c r="B14" s="527">
        <v>6</v>
      </c>
      <c r="C14" s="527">
        <v>8.38</v>
      </c>
      <c r="D14" s="527">
        <v>6</v>
      </c>
      <c r="E14" s="527">
        <v>5.6000000000000005</v>
      </c>
      <c r="F14" s="527">
        <f>'[2]b20-đậuxanh'!C15</f>
        <v>6.94</v>
      </c>
    </row>
    <row r="15" spans="1:6" s="8" customFormat="1" ht="19.5" customHeight="1">
      <c r="A15" s="164" t="s">
        <v>360</v>
      </c>
      <c r="B15" s="527">
        <v>6.2</v>
      </c>
      <c r="C15" s="527">
        <v>8.2</v>
      </c>
      <c r="D15" s="527">
        <v>6.61</v>
      </c>
      <c r="E15" s="527">
        <v>6.04</v>
      </c>
      <c r="F15" s="527">
        <f>'[2]b20-đậuxanh'!C16</f>
        <v>6.1</v>
      </c>
    </row>
    <row r="16" spans="1:6" s="8" customFormat="1" ht="19.5" customHeight="1">
      <c r="A16" s="164" t="s">
        <v>361</v>
      </c>
      <c r="B16" s="526">
        <v>5.5</v>
      </c>
      <c r="C16" s="568">
        <v>0</v>
      </c>
      <c r="D16" s="526">
        <v>0</v>
      </c>
      <c r="E16" s="526">
        <v>0</v>
      </c>
      <c r="F16" s="527">
        <f>'[2]b20-đậuxanh'!C17</f>
        <v>0</v>
      </c>
    </row>
    <row r="17" spans="1:6" s="8" customFormat="1" ht="19.5" customHeight="1">
      <c r="A17" s="164" t="s">
        <v>362</v>
      </c>
      <c r="B17" s="526" t="s">
        <v>173</v>
      </c>
      <c r="C17" s="568" t="s">
        <v>173</v>
      </c>
      <c r="D17" s="526" t="s">
        <v>173</v>
      </c>
      <c r="E17" s="526">
        <v>0</v>
      </c>
      <c r="F17" s="527">
        <f>'[2]b20-đậuxanh'!C18</f>
        <v>0</v>
      </c>
    </row>
    <row r="18" spans="1:6" s="8" customFormat="1" ht="19.5" customHeight="1">
      <c r="A18" s="164" t="s">
        <v>363</v>
      </c>
      <c r="B18" s="527">
        <v>5.9</v>
      </c>
      <c r="C18" s="569">
        <v>5.54</v>
      </c>
      <c r="D18" s="527">
        <v>6</v>
      </c>
      <c r="E18" s="527">
        <v>5.587301587301587</v>
      </c>
      <c r="F18" s="527">
        <f>'[2]b20-đậuxanh'!C19</f>
        <v>5.285714285714286</v>
      </c>
    </row>
    <row r="19" spans="1:6" s="8" customFormat="1" ht="19.5" customHeight="1">
      <c r="A19" s="164" t="s">
        <v>364</v>
      </c>
      <c r="B19" s="527">
        <v>5.9</v>
      </c>
      <c r="C19" s="569">
        <v>5.3</v>
      </c>
      <c r="D19" s="527">
        <v>6.5</v>
      </c>
      <c r="E19" s="527">
        <v>5.571428571428571</v>
      </c>
      <c r="F19" s="527">
        <f>'[2]b20-đậuxanh'!C20</f>
        <v>5.833333333333334</v>
      </c>
    </row>
    <row r="20" spans="1:6" s="8" customFormat="1" ht="19.5" customHeight="1">
      <c r="A20" s="164" t="s">
        <v>365</v>
      </c>
      <c r="B20" s="527">
        <v>5.8</v>
      </c>
      <c r="C20" s="569">
        <v>8</v>
      </c>
      <c r="D20" s="527">
        <v>0</v>
      </c>
      <c r="E20" s="527">
        <v>6.09375</v>
      </c>
      <c r="F20" s="527">
        <f>'[2]b20-đậuxanh'!C21</f>
        <v>5.394736842105264</v>
      </c>
    </row>
    <row r="21" spans="1:6" s="8" customFormat="1" ht="19.5" customHeight="1">
      <c r="A21" s="164" t="s">
        <v>366</v>
      </c>
      <c r="B21" s="527" t="s">
        <v>173</v>
      </c>
      <c r="C21" s="569" t="s">
        <v>173</v>
      </c>
      <c r="D21" s="527" t="s">
        <v>173</v>
      </c>
      <c r="E21" s="527">
        <v>0</v>
      </c>
      <c r="F21" s="527">
        <f>'[2]b20-đậuxanh'!C22</f>
        <v>0</v>
      </c>
    </row>
    <row r="22" spans="1:6" s="8" customFormat="1" ht="19.5" customHeight="1">
      <c r="A22" s="164" t="s">
        <v>367</v>
      </c>
      <c r="B22" s="527">
        <v>5.74</v>
      </c>
      <c r="C22" s="569">
        <v>6.8</v>
      </c>
      <c r="D22" s="527">
        <v>6.5</v>
      </c>
      <c r="E22" s="527">
        <v>6.41830761043108</v>
      </c>
      <c r="F22" s="527">
        <f>'[2]b20-đậuxanh'!C23</f>
        <v>5.318830727396328</v>
      </c>
    </row>
    <row r="23" spans="1:6" s="8" customFormat="1" ht="7.5" customHeight="1">
      <c r="A23" s="62"/>
      <c r="B23" s="62"/>
      <c r="C23" s="62"/>
      <c r="D23" s="62"/>
      <c r="E23" s="148"/>
      <c r="F23" s="148"/>
    </row>
    <row r="24" s="8" customFormat="1" ht="12.75"/>
    <row r="25" spans="1:2" ht="15">
      <c r="A25" s="9"/>
      <c r="B25" s="9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&amp;P+43&amp;]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L30"/>
  <sheetViews>
    <sheetView zoomScalePageLayoutView="0" workbookViewId="0" topLeftCell="A1">
      <selection activeCell="H9" sqref="H9"/>
    </sheetView>
  </sheetViews>
  <sheetFormatPr defaultColWidth="8.796875" defaultRowHeight="15"/>
  <cols>
    <col min="1" max="1" width="18.3984375" style="10" customWidth="1"/>
    <col min="2" max="6" width="6.59765625" style="10" customWidth="1"/>
    <col min="7" max="16384" width="8.8984375" style="10" customWidth="1"/>
  </cols>
  <sheetData>
    <row r="1" ht="15">
      <c r="A1" s="8" t="s">
        <v>418</v>
      </c>
    </row>
    <row r="2" spans="1:6" ht="29.25" customHeight="1">
      <c r="A2" s="675" t="s">
        <v>419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spans="6:12" ht="19.5" customHeight="1">
      <c r="F4" s="496" t="s">
        <v>347</v>
      </c>
      <c r="L4" s="10" t="s">
        <v>179</v>
      </c>
    </row>
    <row r="5" spans="1:6" s="8" customFormat="1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96">
        <v>2015</v>
      </c>
    </row>
    <row r="6" spans="1:6" s="8" customFormat="1" ht="7.5" customHeight="1">
      <c r="A6" s="87"/>
      <c r="B6" s="157"/>
      <c r="C6" s="157"/>
      <c r="D6" s="157"/>
      <c r="E6" s="157"/>
      <c r="F6" s="157"/>
    </row>
    <row r="7" spans="1:6" s="8" customFormat="1" ht="24.75" customHeight="1">
      <c r="A7" s="76" t="s">
        <v>226</v>
      </c>
      <c r="B7" s="524">
        <v>372.11</v>
      </c>
      <c r="C7" s="524">
        <v>385</v>
      </c>
      <c r="D7" s="524">
        <v>195.2</v>
      </c>
      <c r="E7" s="524">
        <v>217.10000000000002</v>
      </c>
      <c r="F7" s="524">
        <f>'[2]b20-đậuxanh'!D8</f>
        <v>197.3</v>
      </c>
    </row>
    <row r="8" spans="1:6" s="8" customFormat="1" ht="19.5" customHeight="1">
      <c r="A8" s="164" t="s">
        <v>353</v>
      </c>
      <c r="B8" s="526">
        <v>2.4</v>
      </c>
      <c r="C8" s="526">
        <v>0</v>
      </c>
      <c r="D8" s="526">
        <v>3</v>
      </c>
      <c r="E8" s="526">
        <v>0</v>
      </c>
      <c r="F8" s="135">
        <f>'[2]b20-đậuxanh'!D9</f>
        <v>2.2</v>
      </c>
    </row>
    <row r="9" spans="1:6" s="8" customFormat="1" ht="19.5" customHeight="1">
      <c r="A9" s="164" t="s">
        <v>354</v>
      </c>
      <c r="B9" s="526" t="s">
        <v>173</v>
      </c>
      <c r="C9" s="526" t="s">
        <v>173</v>
      </c>
      <c r="D9" s="526" t="s">
        <v>173</v>
      </c>
      <c r="E9" s="526">
        <v>0.4</v>
      </c>
      <c r="F9" s="135">
        <f>'[2]b20-đậuxanh'!D10</f>
        <v>0.47</v>
      </c>
    </row>
    <row r="10" spans="1:6" s="8" customFormat="1" ht="19.5" customHeight="1">
      <c r="A10" s="164" t="s">
        <v>355</v>
      </c>
      <c r="B10" s="526">
        <v>0</v>
      </c>
      <c r="C10" s="526">
        <v>0</v>
      </c>
      <c r="D10" s="526">
        <v>0</v>
      </c>
      <c r="E10" s="526">
        <v>6</v>
      </c>
      <c r="F10" s="135">
        <f>'[2]b20-đậuxanh'!D11</f>
        <v>0</v>
      </c>
    </row>
    <row r="11" spans="1:6" s="8" customFormat="1" ht="19.5" customHeight="1">
      <c r="A11" s="164" t="s">
        <v>356</v>
      </c>
      <c r="B11" s="526">
        <v>15</v>
      </c>
      <c r="C11" s="526">
        <v>6</v>
      </c>
      <c r="D11" s="526">
        <v>5.2</v>
      </c>
      <c r="E11" s="526">
        <v>8.1</v>
      </c>
      <c r="F11" s="135">
        <f>'[2]b20-đậuxanh'!D12</f>
        <v>2.8</v>
      </c>
    </row>
    <row r="12" spans="1:6" s="8" customFormat="1" ht="19.5" customHeight="1">
      <c r="A12" s="164" t="s">
        <v>357</v>
      </c>
      <c r="B12" s="526">
        <v>10</v>
      </c>
      <c r="C12" s="526">
        <v>0</v>
      </c>
      <c r="D12" s="526">
        <v>0</v>
      </c>
      <c r="E12" s="526">
        <v>0</v>
      </c>
      <c r="F12" s="135">
        <f>'[2]b20-đậuxanh'!D13</f>
        <v>0</v>
      </c>
    </row>
    <row r="13" spans="1:6" s="8" customFormat="1" ht="19.5" customHeight="1">
      <c r="A13" s="164" t="s">
        <v>358</v>
      </c>
      <c r="B13" s="527">
        <v>14</v>
      </c>
      <c r="C13" s="527">
        <v>0</v>
      </c>
      <c r="D13" s="527">
        <v>0</v>
      </c>
      <c r="E13" s="527">
        <v>0</v>
      </c>
      <c r="F13" s="135">
        <f>'[2]b20-đậuxanh'!D14</f>
        <v>0.31</v>
      </c>
    </row>
    <row r="14" spans="1:6" s="8" customFormat="1" ht="19.5" customHeight="1">
      <c r="A14" s="164" t="s">
        <v>359</v>
      </c>
      <c r="B14" s="526">
        <v>117</v>
      </c>
      <c r="C14" s="526">
        <v>151</v>
      </c>
      <c r="D14" s="526">
        <v>57</v>
      </c>
      <c r="E14" s="526">
        <v>56</v>
      </c>
      <c r="F14" s="135">
        <f>'[2]b20-đậuxanh'!D15</f>
        <v>84</v>
      </c>
    </row>
    <row r="15" spans="1:9" s="8" customFormat="1" ht="19.5" customHeight="1">
      <c r="A15" s="164" t="s">
        <v>360</v>
      </c>
      <c r="B15" s="526">
        <v>46.5</v>
      </c>
      <c r="C15" s="526">
        <v>75</v>
      </c>
      <c r="D15" s="526">
        <v>40</v>
      </c>
      <c r="E15" s="526">
        <v>45.3</v>
      </c>
      <c r="F15" s="135">
        <f>'[2]b20-đậuxanh'!D16</f>
        <v>42.7</v>
      </c>
      <c r="I15" s="8" t="s">
        <v>179</v>
      </c>
    </row>
    <row r="16" spans="1:6" s="8" customFormat="1" ht="19.5" customHeight="1">
      <c r="A16" s="164" t="s">
        <v>361</v>
      </c>
      <c r="B16" s="526">
        <v>1.6</v>
      </c>
      <c r="C16" s="526">
        <v>0</v>
      </c>
      <c r="D16" s="526">
        <v>0</v>
      </c>
      <c r="E16" s="526">
        <v>0</v>
      </c>
      <c r="F16" s="135">
        <f>'[2]b20-đậuxanh'!D17</f>
        <v>0</v>
      </c>
    </row>
    <row r="17" spans="1:6" s="8" customFormat="1" ht="19.5" customHeight="1">
      <c r="A17" s="164" t="s">
        <v>362</v>
      </c>
      <c r="B17" s="526" t="s">
        <v>173</v>
      </c>
      <c r="C17" s="526" t="s">
        <v>173</v>
      </c>
      <c r="D17" s="526" t="s">
        <v>173</v>
      </c>
      <c r="E17" s="526">
        <v>0</v>
      </c>
      <c r="F17" s="135">
        <f>'[2]b20-đậuxanh'!D18</f>
        <v>0</v>
      </c>
    </row>
    <row r="18" spans="1:6" s="8" customFormat="1" ht="19.5" customHeight="1">
      <c r="A18" s="164" t="s">
        <v>363</v>
      </c>
      <c r="B18" s="526">
        <v>7</v>
      </c>
      <c r="C18" s="526">
        <v>18</v>
      </c>
      <c r="D18" s="526">
        <v>7.8</v>
      </c>
      <c r="E18" s="526">
        <v>17.6</v>
      </c>
      <c r="F18" s="135">
        <f>'[2]b20-đậuxanh'!D19</f>
        <v>3.7</v>
      </c>
    </row>
    <row r="19" spans="1:6" s="8" customFormat="1" ht="19.5" customHeight="1">
      <c r="A19" s="164" t="s">
        <v>364</v>
      </c>
      <c r="B19" s="526">
        <v>26</v>
      </c>
      <c r="C19" s="526">
        <v>10</v>
      </c>
      <c r="D19" s="526">
        <v>5.2</v>
      </c>
      <c r="E19" s="526">
        <v>3.9</v>
      </c>
      <c r="F19" s="135">
        <f>'[2]b20-đậuxanh'!D20</f>
        <v>5.6</v>
      </c>
    </row>
    <row r="20" spans="1:6" s="8" customFormat="1" ht="19.5" customHeight="1">
      <c r="A20" s="164" t="s">
        <v>365</v>
      </c>
      <c r="B20" s="526">
        <v>12</v>
      </c>
      <c r="C20" s="526">
        <v>8</v>
      </c>
      <c r="D20" s="526">
        <v>0</v>
      </c>
      <c r="E20" s="526">
        <v>19.5</v>
      </c>
      <c r="F20" s="135">
        <f>'[2]b20-đậuxanh'!D21</f>
        <v>16.4</v>
      </c>
    </row>
    <row r="21" spans="1:6" s="8" customFormat="1" ht="19.5" customHeight="1">
      <c r="A21" s="164" t="s">
        <v>366</v>
      </c>
      <c r="B21" s="526">
        <v>0</v>
      </c>
      <c r="C21" s="526">
        <v>0</v>
      </c>
      <c r="D21" s="526">
        <v>0</v>
      </c>
      <c r="E21" s="526">
        <v>0</v>
      </c>
      <c r="F21" s="135">
        <f>'[2]b20-đậuxanh'!D22</f>
        <v>0</v>
      </c>
    </row>
    <row r="22" spans="1:6" s="8" customFormat="1" ht="19.5" customHeight="1">
      <c r="A22" s="164" t="s">
        <v>367</v>
      </c>
      <c r="B22" s="526">
        <v>120.61</v>
      </c>
      <c r="C22" s="526">
        <v>117</v>
      </c>
      <c r="D22" s="526">
        <v>77</v>
      </c>
      <c r="E22" s="526">
        <v>60.3</v>
      </c>
      <c r="F22" s="135">
        <f>'[2]b20-đậuxanh'!D23</f>
        <v>39.12</v>
      </c>
    </row>
    <row r="23" spans="1:6" s="8" customFormat="1" ht="7.5" customHeight="1">
      <c r="A23" s="62"/>
      <c r="B23" s="148"/>
      <c r="C23" s="148"/>
      <c r="D23" s="148"/>
      <c r="E23" s="148"/>
      <c r="F23" s="148"/>
    </row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pans="1:2" ht="15">
      <c r="A30" s="9"/>
      <c r="B30" s="9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&amp;P+44&amp;]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zoomScalePageLayoutView="0" workbookViewId="0" topLeftCell="A1">
      <selection activeCell="J8" sqref="J8"/>
    </sheetView>
  </sheetViews>
  <sheetFormatPr defaultColWidth="8.796875" defaultRowHeight="15"/>
  <cols>
    <col min="1" max="1" width="12.8984375" style="8" customWidth="1"/>
    <col min="2" max="2" width="5.8984375" style="252" customWidth="1"/>
    <col min="3" max="7" width="6.19921875" style="252" customWidth="1"/>
    <col min="8" max="16384" width="8.8984375" style="8" customWidth="1"/>
  </cols>
  <sheetData>
    <row r="1" spans="1:3" ht="15.75" customHeight="1">
      <c r="A1" s="8" t="s">
        <v>420</v>
      </c>
      <c r="C1" s="251"/>
    </row>
    <row r="2" spans="1:7" ht="25.5" customHeight="1">
      <c r="A2" s="675" t="s">
        <v>421</v>
      </c>
      <c r="B2" s="675"/>
      <c r="C2" s="675"/>
      <c r="D2" s="675"/>
      <c r="E2" s="675"/>
      <c r="F2" s="675"/>
      <c r="G2" s="675"/>
    </row>
    <row r="3" spans="1:7" ht="19.5" customHeight="1">
      <c r="A3" s="687" t="s">
        <v>1040</v>
      </c>
      <c r="B3" s="687"/>
      <c r="C3" s="687"/>
      <c r="D3" s="687"/>
      <c r="E3" s="687"/>
      <c r="F3" s="687"/>
      <c r="G3" s="687"/>
    </row>
    <row r="4" spans="1:3" ht="19.5" customHeight="1">
      <c r="A4" s="68"/>
      <c r="B4" s="253"/>
      <c r="C4" s="254"/>
    </row>
    <row r="5" spans="1:7" ht="27" customHeight="1">
      <c r="A5" s="155"/>
      <c r="B5" s="570" t="s">
        <v>190</v>
      </c>
      <c r="C5" s="13">
        <v>2011</v>
      </c>
      <c r="D5" s="13">
        <v>2012</v>
      </c>
      <c r="E5" s="13">
        <v>2013</v>
      </c>
      <c r="F5" s="13">
        <v>2014</v>
      </c>
      <c r="G5" s="13">
        <v>2015</v>
      </c>
    </row>
    <row r="6" spans="1:7" ht="7.5" customHeight="1">
      <c r="A6" s="156"/>
      <c r="B6" s="571"/>
      <c r="C6" s="571"/>
      <c r="D6" s="571"/>
      <c r="E6" s="571"/>
      <c r="F6" s="571"/>
      <c r="G6" s="571"/>
    </row>
    <row r="7" spans="1:7" ht="16.5" customHeight="1">
      <c r="A7" s="18" t="s">
        <v>422</v>
      </c>
      <c r="B7" s="19" t="s">
        <v>39</v>
      </c>
      <c r="C7" s="121">
        <v>588</v>
      </c>
      <c r="D7" s="121">
        <v>774</v>
      </c>
      <c r="E7" s="121">
        <v>734</v>
      </c>
      <c r="F7" s="121">
        <v>636</v>
      </c>
      <c r="G7" s="121">
        <v>930</v>
      </c>
    </row>
    <row r="8" spans="1:7" ht="16.5" customHeight="1">
      <c r="A8" s="18" t="s">
        <v>423</v>
      </c>
      <c r="B8" s="19" t="s">
        <v>21</v>
      </c>
      <c r="C8" s="121">
        <v>356</v>
      </c>
      <c r="D8" s="121">
        <v>431</v>
      </c>
      <c r="E8" s="121">
        <v>362</v>
      </c>
      <c r="F8" s="121">
        <v>325</v>
      </c>
      <c r="G8" s="121">
        <v>520</v>
      </c>
    </row>
    <row r="9" spans="1:7" ht="16.5" customHeight="1">
      <c r="A9" s="18" t="s">
        <v>424</v>
      </c>
      <c r="B9" s="19" t="s">
        <v>21</v>
      </c>
      <c r="C9" s="121">
        <v>21848</v>
      </c>
      <c r="D9" s="121">
        <v>21906</v>
      </c>
      <c r="E9" s="121">
        <v>21649</v>
      </c>
      <c r="F9" s="121">
        <v>22948</v>
      </c>
      <c r="G9" s="121">
        <v>23842</v>
      </c>
    </row>
    <row r="10" spans="1:7" ht="16.5" customHeight="1">
      <c r="A10" s="18" t="s">
        <v>423</v>
      </c>
      <c r="B10" s="19" t="s">
        <v>21</v>
      </c>
      <c r="C10" s="121">
        <v>14190</v>
      </c>
      <c r="D10" s="121">
        <v>14206</v>
      </c>
      <c r="E10" s="121">
        <v>12609</v>
      </c>
      <c r="F10" s="121">
        <v>11654</v>
      </c>
      <c r="G10" s="121">
        <v>12745</v>
      </c>
    </row>
    <row r="11" spans="1:7" ht="27.75" customHeight="1">
      <c r="A11" s="105" t="s">
        <v>425</v>
      </c>
      <c r="B11" s="19" t="s">
        <v>21</v>
      </c>
      <c r="C11" s="121">
        <v>12500</v>
      </c>
      <c r="D11" s="121">
        <v>12406</v>
      </c>
      <c r="E11" s="121">
        <v>12091</v>
      </c>
      <c r="F11" s="121">
        <v>19128</v>
      </c>
      <c r="G11" s="121">
        <v>17914</v>
      </c>
    </row>
    <row r="12" spans="1:7" ht="16.5" customHeight="1">
      <c r="A12" s="27" t="s">
        <v>426</v>
      </c>
      <c r="B12" s="19" t="s">
        <v>45</v>
      </c>
      <c r="C12" s="256">
        <v>59.68</v>
      </c>
      <c r="D12" s="256">
        <v>104.37</v>
      </c>
      <c r="E12" s="256">
        <v>109.006</v>
      </c>
      <c r="F12" s="256">
        <v>157.58</v>
      </c>
      <c r="G12" s="256">
        <v>164.88</v>
      </c>
    </row>
    <row r="13" spans="1:7" ht="16.5" customHeight="1">
      <c r="A13" s="18" t="s">
        <v>427</v>
      </c>
      <c r="B13" s="19" t="s">
        <v>21</v>
      </c>
      <c r="C13" s="121">
        <v>0</v>
      </c>
      <c r="D13" s="121">
        <v>0</v>
      </c>
      <c r="E13" s="121">
        <v>0</v>
      </c>
      <c r="F13" s="121"/>
      <c r="G13" s="121"/>
    </row>
    <row r="14" spans="1:7" ht="16.5" customHeight="1">
      <c r="A14" s="27" t="s">
        <v>428</v>
      </c>
      <c r="B14" s="19" t="s">
        <v>21</v>
      </c>
      <c r="C14" s="256">
        <v>15.28</v>
      </c>
      <c r="D14" s="256">
        <v>25.03</v>
      </c>
      <c r="E14" s="256">
        <v>13.044</v>
      </c>
      <c r="F14" s="256">
        <v>29.83</v>
      </c>
      <c r="G14" s="256">
        <v>31.56</v>
      </c>
    </row>
    <row r="15" spans="1:7" ht="16.5" customHeight="1">
      <c r="A15" s="27" t="s">
        <v>429</v>
      </c>
      <c r="B15" s="19" t="s">
        <v>21</v>
      </c>
      <c r="C15" s="256">
        <v>289.84</v>
      </c>
      <c r="D15" s="256">
        <v>313.35</v>
      </c>
      <c r="E15" s="256">
        <v>368.611</v>
      </c>
      <c r="F15" s="256">
        <v>426.66</v>
      </c>
      <c r="G15" s="256">
        <v>432.93</v>
      </c>
    </row>
    <row r="16" spans="1:7" ht="16.5" customHeight="1">
      <c r="A16" s="18" t="s">
        <v>430</v>
      </c>
      <c r="B16" s="19" t="s">
        <v>21</v>
      </c>
      <c r="C16" s="256">
        <v>282.74</v>
      </c>
      <c r="D16" s="256">
        <v>301.61</v>
      </c>
      <c r="E16" s="256">
        <v>340.41</v>
      </c>
      <c r="F16" s="256">
        <v>387.44</v>
      </c>
      <c r="G16" s="256">
        <v>347.908</v>
      </c>
    </row>
    <row r="17" spans="1:7" ht="16.5" customHeight="1">
      <c r="A17" s="27" t="s">
        <v>431</v>
      </c>
      <c r="B17" s="19" t="s">
        <v>21</v>
      </c>
      <c r="C17" s="256">
        <v>246.47</v>
      </c>
      <c r="D17" s="256">
        <v>273.02</v>
      </c>
      <c r="E17" s="256">
        <v>294.034</v>
      </c>
      <c r="F17" s="256">
        <v>344.56</v>
      </c>
      <c r="G17" s="256">
        <v>298.614</v>
      </c>
    </row>
    <row r="18" spans="1:7" ht="16.5" customHeight="1">
      <c r="A18" s="27" t="s">
        <v>432</v>
      </c>
      <c r="B18" s="19" t="s">
        <v>39</v>
      </c>
      <c r="C18" s="121">
        <v>503</v>
      </c>
      <c r="D18" s="121">
        <v>418</v>
      </c>
      <c r="E18" s="121">
        <v>451</v>
      </c>
      <c r="F18" s="121">
        <v>521</v>
      </c>
      <c r="G18" s="121">
        <v>992</v>
      </c>
    </row>
    <row r="19" spans="1:7" ht="16.5" customHeight="1">
      <c r="A19" s="27" t="s">
        <v>433</v>
      </c>
      <c r="B19" s="19" t="s">
        <v>434</v>
      </c>
      <c r="C19" s="121">
        <v>25</v>
      </c>
      <c r="D19" s="121">
        <v>41</v>
      </c>
      <c r="E19" s="121">
        <v>30</v>
      </c>
      <c r="F19" s="121">
        <v>34</v>
      </c>
      <c r="G19" s="121">
        <v>107</v>
      </c>
    </row>
    <row r="20" spans="1:7" ht="16.5" customHeight="1">
      <c r="A20" s="18" t="s">
        <v>900</v>
      </c>
      <c r="B20" s="19" t="s">
        <v>21</v>
      </c>
      <c r="C20" s="121">
        <v>25</v>
      </c>
      <c r="D20" s="121">
        <v>29</v>
      </c>
      <c r="E20" s="121">
        <v>30</v>
      </c>
      <c r="F20" s="121">
        <v>34</v>
      </c>
      <c r="G20" s="121">
        <v>107</v>
      </c>
    </row>
    <row r="21" spans="1:7" ht="16.5" customHeight="1">
      <c r="A21" s="27" t="s">
        <v>435</v>
      </c>
      <c r="B21" s="572" t="s">
        <v>40</v>
      </c>
      <c r="C21" s="256">
        <v>42.2</v>
      </c>
      <c r="D21" s="256">
        <v>42.2</v>
      </c>
      <c r="E21" s="256">
        <v>41.97</v>
      </c>
      <c r="F21" s="256">
        <v>36.52</v>
      </c>
      <c r="G21" s="256">
        <v>39.57</v>
      </c>
    </row>
    <row r="22" spans="1:7" ht="16.5" customHeight="1">
      <c r="A22" s="265" t="s">
        <v>437</v>
      </c>
      <c r="B22" s="572" t="s">
        <v>21</v>
      </c>
      <c r="C22" s="256">
        <v>39.1</v>
      </c>
      <c r="D22" s="256">
        <v>38.91</v>
      </c>
      <c r="E22" s="256">
        <v>37.45</v>
      </c>
      <c r="F22" s="256">
        <v>35.48</v>
      </c>
      <c r="G22" s="256">
        <v>39.41</v>
      </c>
    </row>
    <row r="23" spans="1:7" ht="16.5" customHeight="1">
      <c r="A23" s="265" t="s">
        <v>436</v>
      </c>
      <c r="B23" s="572" t="s">
        <v>21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</row>
    <row r="24" spans="1:7" ht="16.5" customHeight="1">
      <c r="A24" s="27" t="s">
        <v>438</v>
      </c>
      <c r="B24" s="19" t="s">
        <v>21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</row>
    <row r="25" spans="1:7" ht="16.5" customHeight="1">
      <c r="A25" s="265" t="s">
        <v>437</v>
      </c>
      <c r="B25" s="19" t="s">
        <v>21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</row>
    <row r="26" spans="1:7" ht="16.5" customHeight="1">
      <c r="A26" s="265" t="s">
        <v>436</v>
      </c>
      <c r="B26" s="19" t="s">
        <v>21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</row>
    <row r="27" spans="1:7" ht="7.5" customHeight="1">
      <c r="A27" s="62"/>
      <c r="B27" s="90"/>
      <c r="C27" s="90"/>
      <c r="D27" s="90"/>
      <c r="E27" s="90"/>
      <c r="F27" s="90"/>
      <c r="G27" s="90"/>
    </row>
  </sheetData>
  <sheetProtection/>
  <mergeCells count="2">
    <mergeCell ref="A2:G2"/>
    <mergeCell ref="A3:G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&amp;P+45&amp;]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K8" sqref="K8"/>
    </sheetView>
  </sheetViews>
  <sheetFormatPr defaultColWidth="8.796875" defaultRowHeight="15"/>
  <cols>
    <col min="1" max="1" width="17.59765625" style="8" customWidth="1"/>
    <col min="2" max="6" width="6.59765625" style="8" customWidth="1"/>
    <col min="7" max="16384" width="8.8984375" style="8" customWidth="1"/>
  </cols>
  <sheetData>
    <row r="1" ht="15" customHeight="1">
      <c r="A1" s="8" t="s">
        <v>439</v>
      </c>
    </row>
    <row r="2" spans="1:6" ht="30.75" customHeight="1">
      <c r="A2" s="675" t="s">
        <v>440</v>
      </c>
      <c r="B2" s="675"/>
      <c r="C2" s="675"/>
      <c r="D2" s="675"/>
      <c r="E2" s="675"/>
      <c r="F2" s="675"/>
    </row>
    <row r="3" spans="1:6" ht="27.75" customHeight="1">
      <c r="A3" s="675" t="s">
        <v>441</v>
      </c>
      <c r="B3" s="675"/>
      <c r="C3" s="675"/>
      <c r="D3" s="675"/>
      <c r="E3" s="675"/>
      <c r="F3" s="675"/>
    </row>
    <row r="4" spans="1:6" ht="9.75" customHeight="1">
      <c r="A4" s="80"/>
      <c r="B4" s="80"/>
      <c r="C4" s="80"/>
      <c r="D4" s="80"/>
      <c r="E4" s="80"/>
      <c r="F4" s="80"/>
    </row>
    <row r="5" spans="5:6" ht="19.5" customHeight="1">
      <c r="E5" s="48"/>
      <c r="F5" s="48" t="s">
        <v>347</v>
      </c>
    </row>
    <row r="6" spans="1:6" ht="27" customHeight="1">
      <c r="A6" s="155"/>
      <c r="B6" s="13">
        <v>2011</v>
      </c>
      <c r="C6" s="13">
        <v>2012</v>
      </c>
      <c r="D6" s="13">
        <v>2013</v>
      </c>
      <c r="E6" s="13">
        <v>2014</v>
      </c>
      <c r="F6" s="13">
        <v>2015</v>
      </c>
    </row>
    <row r="7" spans="1:6" ht="7.5" customHeight="1">
      <c r="A7" s="156"/>
      <c r="B7" s="157"/>
      <c r="C7" s="157"/>
      <c r="D7" s="157"/>
      <c r="E7" s="157"/>
      <c r="F7" s="157"/>
    </row>
    <row r="8" spans="1:9" ht="30" customHeight="1">
      <c r="A8" s="216" t="s">
        <v>449</v>
      </c>
      <c r="B8" s="573"/>
      <c r="C8" s="573"/>
      <c r="D8" s="573"/>
      <c r="E8" s="573"/>
      <c r="F8" s="573"/>
      <c r="G8" s="49"/>
      <c r="H8" s="49"/>
      <c r="I8" s="49"/>
    </row>
    <row r="9" spans="1:9" ht="24.75" customHeight="1">
      <c r="A9" s="164" t="s">
        <v>442</v>
      </c>
      <c r="B9" s="574">
        <v>6.7</v>
      </c>
      <c r="C9" s="574">
        <v>8.8</v>
      </c>
      <c r="D9" s="574">
        <v>8.2</v>
      </c>
      <c r="E9" s="574">
        <v>7.8</v>
      </c>
      <c r="F9" s="621">
        <v>110.57</v>
      </c>
      <c r="G9" s="49"/>
      <c r="H9" s="49"/>
      <c r="I9" s="49"/>
    </row>
    <row r="10" spans="1:6" ht="24.75" customHeight="1">
      <c r="A10" s="164" t="s">
        <v>443</v>
      </c>
      <c r="B10" s="574">
        <v>592.6</v>
      </c>
      <c r="C10" s="574">
        <v>595</v>
      </c>
      <c r="D10" s="574">
        <v>587.8</v>
      </c>
      <c r="E10" s="574">
        <v>624.5</v>
      </c>
      <c r="F10" s="621">
        <v>650.83</v>
      </c>
    </row>
    <row r="11" spans="1:6" ht="24.75" customHeight="1">
      <c r="A11" s="164" t="s">
        <v>41</v>
      </c>
      <c r="B11" s="574">
        <v>1116.3</v>
      </c>
      <c r="C11" s="574">
        <v>1108</v>
      </c>
      <c r="D11" s="574">
        <v>1078.4</v>
      </c>
      <c r="E11" s="574">
        <v>1427.6</v>
      </c>
      <c r="F11" s="621">
        <v>1336.98</v>
      </c>
    </row>
    <row r="12" spans="1:6" ht="24.75" customHeight="1">
      <c r="A12" s="164" t="s">
        <v>444</v>
      </c>
      <c r="B12" s="575">
        <v>178.1</v>
      </c>
      <c r="C12" s="575">
        <v>309.8</v>
      </c>
      <c r="D12" s="575">
        <v>323.5</v>
      </c>
      <c r="E12" s="575">
        <v>448.9</v>
      </c>
      <c r="F12" s="622">
        <v>469.7</v>
      </c>
    </row>
    <row r="13" spans="1:6" ht="24.75" customHeight="1">
      <c r="A13" s="164" t="s">
        <v>450</v>
      </c>
      <c r="B13" s="576">
        <v>176</v>
      </c>
      <c r="C13" s="576">
        <v>191.4</v>
      </c>
      <c r="D13" s="576">
        <v>225.2</v>
      </c>
      <c r="E13" s="576">
        <v>252.1</v>
      </c>
      <c r="F13" s="623">
        <v>258.23</v>
      </c>
    </row>
    <row r="14" spans="1:6" ht="9.75" customHeight="1">
      <c r="A14" s="164"/>
      <c r="B14" s="576"/>
      <c r="C14" s="576"/>
      <c r="D14" s="576"/>
      <c r="E14" s="576"/>
      <c r="F14" s="576"/>
    </row>
    <row r="15" spans="1:6" ht="21.75" customHeight="1">
      <c r="A15" s="77" t="s">
        <v>445</v>
      </c>
      <c r="B15" s="577"/>
      <c r="C15" s="577"/>
      <c r="D15" s="577"/>
      <c r="E15" s="577"/>
      <c r="F15" s="586"/>
    </row>
    <row r="16" spans="1:7" ht="24.75" customHeight="1">
      <c r="A16" s="78" t="s">
        <v>446</v>
      </c>
      <c r="B16" s="575">
        <f>SUM(B17:B18)</f>
        <v>1189.8999999999999</v>
      </c>
      <c r="C16" s="575">
        <f>SUM(C17:C18)</f>
        <v>1136.6</v>
      </c>
      <c r="D16" s="575">
        <f>SUM(D17:D18)</f>
        <v>1484.4</v>
      </c>
      <c r="E16" s="575">
        <f>SUM(E17:E18)</f>
        <v>1404.1</v>
      </c>
      <c r="F16" s="575">
        <f>SUM(F17:F18)</f>
        <v>1557</v>
      </c>
      <c r="G16" s="587"/>
    </row>
    <row r="17" spans="1:6" ht="24.75" customHeight="1">
      <c r="A17" s="164" t="s">
        <v>447</v>
      </c>
      <c r="B17" s="575">
        <v>67.3</v>
      </c>
      <c r="C17" s="575">
        <v>98.6</v>
      </c>
      <c r="D17" s="575">
        <v>102.4</v>
      </c>
      <c r="E17" s="575">
        <v>120.1</v>
      </c>
      <c r="F17" s="575">
        <v>178</v>
      </c>
    </row>
    <row r="18" spans="1:6" ht="24.75" customHeight="1">
      <c r="A18" s="164" t="s">
        <v>448</v>
      </c>
      <c r="B18" s="575">
        <v>1122.6</v>
      </c>
      <c r="C18" s="575">
        <v>1038</v>
      </c>
      <c r="D18" s="575">
        <v>1382</v>
      </c>
      <c r="E18" s="575">
        <v>1284</v>
      </c>
      <c r="F18" s="575">
        <v>1379</v>
      </c>
    </row>
    <row r="19" spans="1:6" ht="7.5" customHeight="1">
      <c r="A19" s="62"/>
      <c r="B19" s="62"/>
      <c r="C19" s="62"/>
      <c r="D19" s="62"/>
      <c r="E19" s="62"/>
      <c r="F19" s="62"/>
    </row>
  </sheetData>
  <sheetProtection/>
  <mergeCells count="2">
    <mergeCell ref="A2:F2"/>
    <mergeCell ref="A3:F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&amp;P+46&amp;]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F30"/>
  <sheetViews>
    <sheetView zoomScalePageLayoutView="0" workbookViewId="0" topLeftCell="A7">
      <selection activeCell="H18" sqref="H18"/>
    </sheetView>
  </sheetViews>
  <sheetFormatPr defaultColWidth="8.796875" defaultRowHeight="15"/>
  <cols>
    <col min="1" max="1" width="17.59765625" style="10" customWidth="1"/>
    <col min="2" max="2" width="6" style="10" customWidth="1"/>
    <col min="3" max="4" width="6.69921875" style="10" customWidth="1"/>
    <col min="5" max="6" width="6.296875" style="10" customWidth="1"/>
    <col min="7" max="16384" width="8.8984375" style="10" customWidth="1"/>
  </cols>
  <sheetData>
    <row r="1" ht="15">
      <c r="A1" s="8" t="s">
        <v>451</v>
      </c>
    </row>
    <row r="2" spans="1:6" ht="27" customHeight="1">
      <c r="A2" s="688" t="s">
        <v>452</v>
      </c>
      <c r="B2" s="688"/>
      <c r="C2" s="688"/>
      <c r="D2" s="688"/>
      <c r="E2" s="688"/>
      <c r="F2" s="689"/>
    </row>
    <row r="3" spans="1:6" ht="9.75" customHeight="1">
      <c r="A3" s="331"/>
      <c r="B3" s="331"/>
      <c r="C3" s="331"/>
      <c r="D3" s="331"/>
      <c r="E3" s="331"/>
      <c r="F3" s="332"/>
    </row>
    <row r="4" spans="2:6" ht="24.75" customHeight="1">
      <c r="B4" s="48"/>
      <c r="F4" s="48" t="s">
        <v>331</v>
      </c>
    </row>
    <row r="5" spans="1:6" s="8" customFormat="1" ht="27" customHeight="1">
      <c r="A5" s="578"/>
      <c r="B5" s="157">
        <v>2011</v>
      </c>
      <c r="C5" s="157">
        <v>2012</v>
      </c>
      <c r="D5" s="157">
        <v>2013</v>
      </c>
      <c r="E5" s="157">
        <v>2014</v>
      </c>
      <c r="F5" s="157">
        <v>2015</v>
      </c>
    </row>
    <row r="6" spans="1:6" s="8" customFormat="1" ht="7.5" customHeight="1">
      <c r="A6" s="76"/>
      <c r="B6" s="157"/>
      <c r="C6" s="157"/>
      <c r="D6" s="157"/>
      <c r="E6" s="157"/>
      <c r="F6" s="157"/>
    </row>
    <row r="7" spans="1:6" s="8" customFormat="1" ht="20.25" customHeight="1">
      <c r="A7" s="76" t="s">
        <v>226</v>
      </c>
      <c r="B7" s="512">
        <v>60</v>
      </c>
      <c r="C7" s="512">
        <v>0</v>
      </c>
      <c r="D7" s="512">
        <v>0</v>
      </c>
      <c r="E7" s="512">
        <f>SUM(E13:E28)</f>
        <v>0</v>
      </c>
      <c r="F7" s="512">
        <f>SUM(F13:F27)</f>
        <v>17.11</v>
      </c>
    </row>
    <row r="8" spans="1:6" s="8" customFormat="1" ht="16.5" customHeight="1">
      <c r="A8" s="183" t="s">
        <v>453</v>
      </c>
      <c r="B8" s="136"/>
      <c r="C8" s="136"/>
      <c r="D8" s="136"/>
      <c r="E8" s="136"/>
      <c r="F8" s="136"/>
    </row>
    <row r="9" spans="1:6" s="8" customFormat="1" ht="16.5" customHeight="1">
      <c r="A9" s="164" t="s">
        <v>454</v>
      </c>
      <c r="B9" s="135"/>
      <c r="C9" s="135">
        <v>0</v>
      </c>
      <c r="D9" s="135">
        <v>0</v>
      </c>
      <c r="E9" s="135">
        <v>0</v>
      </c>
      <c r="F9" s="135">
        <v>0</v>
      </c>
    </row>
    <row r="10" spans="1:6" s="8" customFormat="1" ht="16.5" customHeight="1">
      <c r="A10" s="164" t="s">
        <v>455</v>
      </c>
      <c r="B10" s="135"/>
      <c r="C10" s="135">
        <v>0</v>
      </c>
      <c r="D10" s="135">
        <v>0</v>
      </c>
      <c r="E10" s="135">
        <v>0</v>
      </c>
      <c r="F10" s="135">
        <v>0</v>
      </c>
    </row>
    <row r="11" spans="1:6" s="8" customFormat="1" ht="16.5" customHeight="1">
      <c r="A11" s="164" t="s">
        <v>456</v>
      </c>
      <c r="B11" s="249">
        <v>60</v>
      </c>
      <c r="C11" s="249">
        <v>0</v>
      </c>
      <c r="D11" s="249">
        <v>0</v>
      </c>
      <c r="E11" s="249">
        <f>E7</f>
        <v>0</v>
      </c>
      <c r="F11" s="249">
        <f>F7</f>
        <v>17.11</v>
      </c>
    </row>
    <row r="12" spans="1:6" s="8" customFormat="1" ht="16.5" customHeight="1">
      <c r="A12" s="183" t="s">
        <v>1226</v>
      </c>
      <c r="B12" s="152"/>
      <c r="C12" s="152"/>
      <c r="D12" s="152"/>
      <c r="E12" s="152"/>
      <c r="F12" s="152"/>
    </row>
    <row r="13" spans="1:6" s="8" customFormat="1" ht="16.5" customHeight="1">
      <c r="A13" s="164" t="s">
        <v>353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</row>
    <row r="14" spans="1:6" s="8" customFormat="1" ht="16.5" customHeight="1">
      <c r="A14" s="164" t="s">
        <v>354</v>
      </c>
      <c r="B14" s="159">
        <v>14</v>
      </c>
      <c r="C14" s="159">
        <v>0</v>
      </c>
      <c r="D14" s="135">
        <v>0</v>
      </c>
      <c r="E14" s="135">
        <v>0</v>
      </c>
      <c r="F14" s="135">
        <v>0.79</v>
      </c>
    </row>
    <row r="15" spans="1:6" s="8" customFormat="1" ht="16.5" customHeight="1">
      <c r="A15" s="164" t="s">
        <v>355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</row>
    <row r="16" spans="1:6" s="8" customFormat="1" ht="16.5" customHeight="1">
      <c r="A16" s="164" t="s">
        <v>356</v>
      </c>
      <c r="B16" s="249">
        <v>8.8</v>
      </c>
      <c r="C16" s="249">
        <v>0</v>
      </c>
      <c r="D16" s="135">
        <v>0</v>
      </c>
      <c r="E16" s="135">
        <v>0</v>
      </c>
      <c r="F16" s="135">
        <v>0</v>
      </c>
    </row>
    <row r="17" spans="1:6" s="8" customFormat="1" ht="16.5" customHeight="1">
      <c r="A17" s="164" t="s">
        <v>357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</row>
    <row r="18" spans="1:6" s="8" customFormat="1" ht="16.5" customHeight="1">
      <c r="A18" s="164" t="s">
        <v>358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</row>
    <row r="19" spans="1:6" s="8" customFormat="1" ht="16.5" customHeight="1">
      <c r="A19" s="164" t="s">
        <v>359</v>
      </c>
      <c r="B19" s="159">
        <v>8.6</v>
      </c>
      <c r="C19" s="159">
        <v>0</v>
      </c>
      <c r="D19" s="135">
        <v>0</v>
      </c>
      <c r="E19" s="135">
        <v>0</v>
      </c>
      <c r="F19" s="135">
        <v>0</v>
      </c>
    </row>
    <row r="20" spans="1:6" s="8" customFormat="1" ht="16.5" customHeight="1">
      <c r="A20" s="164" t="s">
        <v>360</v>
      </c>
      <c r="B20" s="159">
        <v>5</v>
      </c>
      <c r="C20" s="159">
        <v>0</v>
      </c>
      <c r="D20" s="135">
        <v>0</v>
      </c>
      <c r="E20" s="135">
        <v>0</v>
      </c>
      <c r="F20" s="135">
        <v>0</v>
      </c>
    </row>
    <row r="21" spans="1:6" s="8" customFormat="1" ht="16.5" customHeight="1">
      <c r="A21" s="164" t="s">
        <v>361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</row>
    <row r="22" spans="1:6" s="8" customFormat="1" ht="16.5" customHeight="1">
      <c r="A22" s="164" t="s">
        <v>362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</row>
    <row r="23" spans="1:6" s="8" customFormat="1" ht="16.5" customHeight="1">
      <c r="A23" s="164" t="s">
        <v>363</v>
      </c>
      <c r="B23" s="249">
        <v>7.2</v>
      </c>
      <c r="C23" s="249">
        <v>0</v>
      </c>
      <c r="D23" s="135">
        <v>0</v>
      </c>
      <c r="E23" s="135">
        <v>0</v>
      </c>
      <c r="F23" s="135">
        <v>11</v>
      </c>
    </row>
    <row r="24" spans="1:6" s="8" customFormat="1" ht="16.5" customHeight="1">
      <c r="A24" s="164" t="s">
        <v>364</v>
      </c>
      <c r="B24" s="249">
        <v>3.4</v>
      </c>
      <c r="C24" s="249">
        <v>0</v>
      </c>
      <c r="D24" s="135">
        <v>0</v>
      </c>
      <c r="E24" s="135">
        <v>0</v>
      </c>
      <c r="F24" s="135">
        <v>0</v>
      </c>
    </row>
    <row r="25" spans="1:6" s="8" customFormat="1" ht="16.5" customHeight="1">
      <c r="A25" s="164" t="s">
        <v>365</v>
      </c>
      <c r="B25" s="249">
        <v>8.5</v>
      </c>
      <c r="C25" s="249">
        <v>0</v>
      </c>
      <c r="D25" s="135">
        <v>0</v>
      </c>
      <c r="E25" s="135">
        <v>0</v>
      </c>
      <c r="F25" s="135">
        <v>0</v>
      </c>
    </row>
    <row r="26" spans="1:6" s="8" customFormat="1" ht="16.5" customHeight="1">
      <c r="A26" s="164" t="s">
        <v>366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</row>
    <row r="27" spans="1:6" s="8" customFormat="1" ht="16.5" customHeight="1">
      <c r="A27" s="164" t="s">
        <v>367</v>
      </c>
      <c r="B27" s="249">
        <v>4.5</v>
      </c>
      <c r="C27" s="249">
        <v>0</v>
      </c>
      <c r="D27" s="135">
        <v>0</v>
      </c>
      <c r="E27" s="135">
        <v>0</v>
      </c>
      <c r="F27" s="135">
        <v>5.32</v>
      </c>
    </row>
    <row r="28" spans="1:6" s="8" customFormat="1" ht="7.5" customHeight="1">
      <c r="A28" s="62"/>
      <c r="B28" s="62"/>
      <c r="C28" s="62"/>
      <c r="D28" s="62"/>
      <c r="E28" s="62"/>
      <c r="F28" s="62"/>
    </row>
    <row r="29" ht="15">
      <c r="A29" s="8" t="s">
        <v>1092</v>
      </c>
    </row>
    <row r="30" ht="15">
      <c r="A30" s="620" t="s">
        <v>1093</v>
      </c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&amp;P+47&amp;]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zoomScalePageLayoutView="0" workbookViewId="0" topLeftCell="A1">
      <selection activeCell="H9" sqref="H9"/>
    </sheetView>
  </sheetViews>
  <sheetFormatPr defaultColWidth="8.796875" defaultRowHeight="15"/>
  <cols>
    <col min="1" max="1" width="18.19921875" style="8" customWidth="1"/>
    <col min="2" max="6" width="6.296875" style="8" customWidth="1"/>
    <col min="7" max="16384" width="8.8984375" style="8" customWidth="1"/>
  </cols>
  <sheetData>
    <row r="1" ht="14.25" customHeight="1">
      <c r="A1" s="8" t="s">
        <v>458</v>
      </c>
    </row>
    <row r="2" spans="1:6" ht="27.75" customHeight="1">
      <c r="A2" s="675" t="s">
        <v>459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24.75" customHeight="1">
      <c r="F4" s="48" t="s">
        <v>460</v>
      </c>
    </row>
    <row r="5" spans="1:6" ht="27" customHeight="1">
      <c r="A5" s="155"/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</row>
    <row r="6" spans="1:6" ht="7.5" customHeight="1">
      <c r="A6" s="87"/>
      <c r="B6" s="161"/>
      <c r="C6" s="161"/>
      <c r="D6" s="161"/>
      <c r="E6" s="161"/>
      <c r="F6" s="161"/>
    </row>
    <row r="7" spans="1:6" ht="18" customHeight="1">
      <c r="A7" s="76" t="s">
        <v>226</v>
      </c>
      <c r="B7" s="579">
        <v>593.89</v>
      </c>
      <c r="C7" s="579">
        <v>974.8000000000001</v>
      </c>
      <c r="D7" s="580">
        <v>1083.22</v>
      </c>
      <c r="E7" s="580">
        <f>E10+E11</f>
        <v>518.168</v>
      </c>
      <c r="F7" s="580">
        <f>F10+F11</f>
        <v>1723.787</v>
      </c>
    </row>
    <row r="8" spans="1:6" ht="15" customHeight="1">
      <c r="A8" s="183" t="s">
        <v>453</v>
      </c>
      <c r="B8" s="579"/>
      <c r="C8" s="579"/>
      <c r="D8" s="579"/>
      <c r="E8" s="579"/>
      <c r="F8" s="579"/>
    </row>
    <row r="9" spans="1:6" ht="16.5" customHeight="1">
      <c r="A9" s="164" t="s">
        <v>454</v>
      </c>
      <c r="B9" s="202">
        <v>0</v>
      </c>
      <c r="C9" s="202">
        <v>0</v>
      </c>
      <c r="D9" s="202">
        <v>0</v>
      </c>
      <c r="E9" s="202">
        <v>0</v>
      </c>
      <c r="F9" s="202">
        <v>0</v>
      </c>
    </row>
    <row r="10" spans="1:6" ht="16.5" customHeight="1">
      <c r="A10" s="164" t="s">
        <v>455</v>
      </c>
      <c r="B10" s="230">
        <v>22.19</v>
      </c>
      <c r="C10" s="230">
        <v>26</v>
      </c>
      <c r="D10" s="230">
        <v>60</v>
      </c>
      <c r="E10" s="230">
        <v>17.808</v>
      </c>
      <c r="F10" s="230">
        <v>451.941</v>
      </c>
    </row>
    <row r="11" spans="1:6" ht="16.5" customHeight="1">
      <c r="A11" s="164" t="s">
        <v>456</v>
      </c>
      <c r="B11" s="159">
        <v>571.7</v>
      </c>
      <c r="C11" s="159">
        <v>948.8</v>
      </c>
      <c r="D11" s="581">
        <v>1023.22</v>
      </c>
      <c r="E11" s="581">
        <f>E13+E14+E15+E16+E17+E18+E19+E20+E21+E22+E23+E24+E25+E26+E27</f>
        <v>500.35999999999996</v>
      </c>
      <c r="F11" s="581">
        <f>F13+F14+F15+F16+F17+F18+F19+F20+F21+F22+F23+F24+F25+F26+F27</f>
        <v>1271.846</v>
      </c>
    </row>
    <row r="12" spans="1:6" ht="15" customHeight="1">
      <c r="A12" s="183" t="s">
        <v>457</v>
      </c>
      <c r="B12" s="159"/>
      <c r="C12" s="159"/>
      <c r="D12" s="159"/>
      <c r="E12" s="159"/>
      <c r="F12" s="159"/>
    </row>
    <row r="13" spans="1:6" ht="16.5" customHeight="1">
      <c r="A13" s="164" t="s">
        <v>353</v>
      </c>
      <c r="B13" s="159">
        <v>17.3</v>
      </c>
      <c r="C13" s="159">
        <v>30</v>
      </c>
      <c r="D13" s="159">
        <v>11.5</v>
      </c>
      <c r="E13" s="159">
        <v>11.5</v>
      </c>
      <c r="F13" s="159">
        <v>5.1</v>
      </c>
    </row>
    <row r="14" spans="1:6" ht="16.5" customHeight="1">
      <c r="A14" s="164" t="s">
        <v>354</v>
      </c>
      <c r="B14" s="159">
        <v>16</v>
      </c>
      <c r="C14" s="159">
        <v>25</v>
      </c>
      <c r="D14" s="159">
        <v>120</v>
      </c>
      <c r="E14" s="159">
        <v>25.13</v>
      </c>
      <c r="F14" s="159">
        <v>50.632</v>
      </c>
    </row>
    <row r="15" spans="1:6" ht="16.5" customHeight="1">
      <c r="A15" s="164" t="s">
        <v>355</v>
      </c>
      <c r="B15" s="230">
        <v>10.5</v>
      </c>
      <c r="C15" s="230">
        <v>131.6</v>
      </c>
      <c r="D15" s="230">
        <v>28.66</v>
      </c>
      <c r="E15" s="230">
        <v>38.82</v>
      </c>
      <c r="F15" s="230">
        <v>30</v>
      </c>
    </row>
    <row r="16" spans="1:6" ht="16.5" customHeight="1">
      <c r="A16" s="164" t="s">
        <v>356</v>
      </c>
      <c r="B16" s="159">
        <v>16.5</v>
      </c>
      <c r="C16" s="159">
        <v>50</v>
      </c>
      <c r="D16" s="159">
        <v>20</v>
      </c>
      <c r="E16" s="159">
        <v>42.11</v>
      </c>
      <c r="F16" s="159">
        <v>51.3</v>
      </c>
    </row>
    <row r="17" spans="1:6" ht="16.5" customHeight="1">
      <c r="A17" s="164" t="s">
        <v>357</v>
      </c>
      <c r="B17" s="230">
        <v>36.72</v>
      </c>
      <c r="C17" s="230">
        <v>35</v>
      </c>
      <c r="D17" s="230">
        <v>54.66</v>
      </c>
      <c r="E17" s="230">
        <v>35.8</v>
      </c>
      <c r="F17" s="230">
        <v>102.682</v>
      </c>
    </row>
    <row r="18" spans="1:6" ht="16.5" customHeight="1">
      <c r="A18" s="164" t="s">
        <v>358</v>
      </c>
      <c r="B18" s="230">
        <v>50.2</v>
      </c>
      <c r="C18" s="230">
        <v>166.6</v>
      </c>
      <c r="D18" s="230">
        <v>300.6</v>
      </c>
      <c r="E18" s="230">
        <v>20.2</v>
      </c>
      <c r="F18" s="230">
        <v>124.844</v>
      </c>
    </row>
    <row r="19" spans="1:6" ht="16.5" customHeight="1">
      <c r="A19" s="164" t="s">
        <v>359</v>
      </c>
      <c r="B19" s="159">
        <v>46.3</v>
      </c>
      <c r="C19" s="159">
        <v>40</v>
      </c>
      <c r="D19" s="159">
        <v>44.6</v>
      </c>
      <c r="E19" s="159">
        <v>36.55</v>
      </c>
      <c r="F19" s="159">
        <v>119.412</v>
      </c>
    </row>
    <row r="20" spans="1:6" ht="16.5" customHeight="1">
      <c r="A20" s="164" t="s">
        <v>360</v>
      </c>
      <c r="B20" s="159">
        <v>15.3</v>
      </c>
      <c r="C20" s="159">
        <v>0</v>
      </c>
      <c r="D20" s="202">
        <v>0</v>
      </c>
      <c r="E20" s="202">
        <v>0</v>
      </c>
      <c r="F20" s="230">
        <v>41</v>
      </c>
    </row>
    <row r="21" spans="1:6" ht="16.5" customHeight="1">
      <c r="A21" s="164" t="s">
        <v>361</v>
      </c>
      <c r="B21" s="230">
        <v>69.1</v>
      </c>
      <c r="C21" s="230">
        <v>134.3</v>
      </c>
      <c r="D21" s="230">
        <v>186.45</v>
      </c>
      <c r="E21" s="230">
        <v>65.13</v>
      </c>
      <c r="F21" s="230">
        <v>217.635</v>
      </c>
    </row>
    <row r="22" spans="1:6" ht="16.5" customHeight="1">
      <c r="A22" s="164" t="s">
        <v>362</v>
      </c>
      <c r="B22" s="230">
        <v>77.3</v>
      </c>
      <c r="C22" s="230">
        <v>70.1</v>
      </c>
      <c r="D22" s="230">
        <v>17</v>
      </c>
      <c r="E22" s="230">
        <v>23.5</v>
      </c>
      <c r="F22" s="230">
        <v>319.512</v>
      </c>
    </row>
    <row r="23" spans="1:6" ht="16.5" customHeight="1">
      <c r="A23" s="164" t="s">
        <v>363</v>
      </c>
      <c r="B23" s="159">
        <v>17.2</v>
      </c>
      <c r="C23" s="159">
        <v>11</v>
      </c>
      <c r="D23" s="159">
        <v>32.4</v>
      </c>
      <c r="E23" s="159">
        <v>51.32</v>
      </c>
      <c r="F23" s="159">
        <v>10.208</v>
      </c>
    </row>
    <row r="24" spans="1:6" ht="16.5" customHeight="1">
      <c r="A24" s="164" t="s">
        <v>364</v>
      </c>
      <c r="B24" s="230">
        <v>29</v>
      </c>
      <c r="C24" s="230">
        <v>85.2</v>
      </c>
      <c r="D24" s="230">
        <v>58</v>
      </c>
      <c r="E24" s="230">
        <v>32.11</v>
      </c>
      <c r="F24" s="230">
        <v>45</v>
      </c>
    </row>
    <row r="25" spans="1:6" ht="16.5" customHeight="1">
      <c r="A25" s="164" t="s">
        <v>365</v>
      </c>
      <c r="B25" s="230">
        <v>77.3</v>
      </c>
      <c r="C25" s="230">
        <v>90</v>
      </c>
      <c r="D25" s="230">
        <v>65.2</v>
      </c>
      <c r="E25" s="230">
        <v>42.44</v>
      </c>
      <c r="F25" s="230">
        <v>50</v>
      </c>
    </row>
    <row r="26" spans="1:6" ht="16.5" customHeight="1">
      <c r="A26" s="164" t="s">
        <v>366</v>
      </c>
      <c r="B26" s="230">
        <v>70</v>
      </c>
      <c r="C26" s="230">
        <v>65</v>
      </c>
      <c r="D26" s="230">
        <v>50</v>
      </c>
      <c r="E26" s="230">
        <v>41.6</v>
      </c>
      <c r="F26" s="230">
        <v>51.6</v>
      </c>
    </row>
    <row r="27" spans="1:6" ht="16.5" customHeight="1">
      <c r="A27" s="164" t="s">
        <v>367</v>
      </c>
      <c r="B27" s="230">
        <v>45.17</v>
      </c>
      <c r="C27" s="230">
        <v>41</v>
      </c>
      <c r="D27" s="230">
        <v>34.15</v>
      </c>
      <c r="E27" s="230">
        <v>34.15</v>
      </c>
      <c r="F27" s="230">
        <v>52.921</v>
      </c>
    </row>
    <row r="28" spans="1:6" ht="7.5" customHeight="1">
      <c r="A28" s="62"/>
      <c r="B28" s="582"/>
      <c r="C28" s="582"/>
      <c r="D28" s="582"/>
      <c r="E28" s="582"/>
      <c r="F28" s="582"/>
    </row>
    <row r="29" spans="5:6" ht="12.75">
      <c r="E29" s="72"/>
      <c r="F29" s="72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&amp;P+48&amp;]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I27"/>
  <sheetViews>
    <sheetView zoomScalePageLayoutView="0" workbookViewId="0" topLeftCell="A7">
      <selection activeCell="H24" sqref="H24:I24"/>
    </sheetView>
  </sheetViews>
  <sheetFormatPr defaultColWidth="8.796875" defaultRowHeight="15"/>
  <cols>
    <col min="1" max="1" width="15.59765625" style="8" customWidth="1"/>
    <col min="2" max="2" width="6.19921875" style="8" customWidth="1"/>
    <col min="3" max="7" width="5.59765625" style="8" customWidth="1"/>
    <col min="8" max="16384" width="8.8984375" style="8" customWidth="1"/>
  </cols>
  <sheetData>
    <row r="1" spans="1:3" ht="15" customHeight="1">
      <c r="A1" s="8" t="s">
        <v>461</v>
      </c>
      <c r="C1" s="9"/>
    </row>
    <row r="2" spans="1:7" ht="26.25" customHeight="1">
      <c r="A2" s="675" t="s">
        <v>462</v>
      </c>
      <c r="B2" s="675"/>
      <c r="C2" s="675"/>
      <c r="D2" s="675"/>
      <c r="E2" s="675"/>
      <c r="F2" s="675"/>
      <c r="G2" s="675"/>
    </row>
    <row r="3" spans="1:7" ht="20.25" customHeight="1">
      <c r="A3" s="674" t="s">
        <v>1141</v>
      </c>
      <c r="B3" s="674"/>
      <c r="C3" s="674"/>
      <c r="D3" s="674"/>
      <c r="E3" s="674"/>
      <c r="F3" s="674"/>
      <c r="G3" s="674"/>
    </row>
    <row r="4" spans="1:7" ht="9.75" customHeight="1">
      <c r="A4" s="28"/>
      <c r="B4" s="28"/>
      <c r="C4" s="28"/>
      <c r="D4" s="28"/>
      <c r="E4" s="28"/>
      <c r="F4" s="28"/>
      <c r="G4" s="28"/>
    </row>
    <row r="5" spans="1:3" ht="18" customHeight="1">
      <c r="A5" s="197"/>
      <c r="B5" s="197"/>
      <c r="C5" s="583"/>
    </row>
    <row r="6" spans="1:7" ht="18.75" customHeight="1">
      <c r="A6" s="156"/>
      <c r="B6" s="157" t="s">
        <v>190</v>
      </c>
      <c r="C6" s="157">
        <v>2011</v>
      </c>
      <c r="D6" s="157">
        <v>2012</v>
      </c>
      <c r="E6" s="157">
        <v>2013</v>
      </c>
      <c r="F6" s="157">
        <v>2014</v>
      </c>
      <c r="G6" s="157">
        <v>2015</v>
      </c>
    </row>
    <row r="7" spans="1:7" ht="8.25" customHeight="1">
      <c r="A7" s="189"/>
      <c r="B7" s="189"/>
      <c r="C7" s="156"/>
      <c r="D7" s="156"/>
      <c r="E7" s="156"/>
      <c r="F7" s="156"/>
      <c r="G7" s="156"/>
    </row>
    <row r="8" spans="1:7" ht="18" customHeight="1">
      <c r="A8" s="18" t="s">
        <v>463</v>
      </c>
      <c r="B8" s="257" t="s">
        <v>464</v>
      </c>
      <c r="C8" s="584">
        <v>285</v>
      </c>
      <c r="D8" s="584">
        <v>298</v>
      </c>
      <c r="E8" s="584">
        <v>318</v>
      </c>
      <c r="F8" s="584">
        <v>460</v>
      </c>
      <c r="G8" s="584">
        <v>471</v>
      </c>
    </row>
    <row r="9" spans="1:7" ht="18" customHeight="1">
      <c r="A9" s="18" t="s">
        <v>465</v>
      </c>
      <c r="B9" s="257" t="s">
        <v>42</v>
      </c>
      <c r="C9" s="584">
        <v>8835</v>
      </c>
      <c r="D9" s="584">
        <v>9120</v>
      </c>
      <c r="E9" s="584">
        <v>9732</v>
      </c>
      <c r="F9" s="584">
        <v>14260</v>
      </c>
      <c r="G9" s="584">
        <v>14255</v>
      </c>
    </row>
    <row r="10" spans="1:7" ht="18" customHeight="1">
      <c r="A10" s="18" t="s">
        <v>466</v>
      </c>
      <c r="B10" s="257" t="s">
        <v>464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</row>
    <row r="11" spans="1:7" ht="18" customHeight="1">
      <c r="A11" s="18" t="s">
        <v>467</v>
      </c>
      <c r="B11" s="257" t="s">
        <v>21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</row>
    <row r="12" spans="1:7" ht="18" customHeight="1">
      <c r="A12" s="259" t="s">
        <v>468</v>
      </c>
      <c r="B12" s="257" t="s">
        <v>43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</row>
    <row r="13" spans="1:7" ht="18" customHeight="1">
      <c r="A13" s="27" t="s">
        <v>469</v>
      </c>
      <c r="B13" s="257" t="s">
        <v>464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</row>
    <row r="14" spans="1:9" ht="18" customHeight="1">
      <c r="A14" s="259" t="s">
        <v>468</v>
      </c>
      <c r="B14" s="257" t="s">
        <v>42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I14" s="8" t="s">
        <v>179</v>
      </c>
    </row>
    <row r="15" spans="1:7" ht="18" customHeight="1">
      <c r="A15" s="27" t="s">
        <v>470</v>
      </c>
      <c r="B15" s="257" t="s">
        <v>464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</row>
    <row r="16" spans="1:7" ht="18" customHeight="1">
      <c r="A16" s="259" t="s">
        <v>468</v>
      </c>
      <c r="B16" s="257" t="s">
        <v>42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</row>
    <row r="17" spans="1:7" ht="18" customHeight="1">
      <c r="A17" s="18" t="s">
        <v>471</v>
      </c>
      <c r="B17" s="257" t="s">
        <v>464</v>
      </c>
      <c r="C17" s="279">
        <f>C18+C20+C22+C23+C25</f>
        <v>1181</v>
      </c>
      <c r="D17" s="279">
        <f>D18+D20+D22+D23+D25</f>
        <v>1301</v>
      </c>
      <c r="E17" s="279">
        <f>E18+E20+E22+E23+E25</f>
        <v>1369</v>
      </c>
      <c r="F17" s="279">
        <f>F18+F20+F22+F23+F25</f>
        <v>1874</v>
      </c>
      <c r="G17" s="279">
        <f>G18+G20+G22+G23+G25</f>
        <v>1974</v>
      </c>
    </row>
    <row r="18" spans="1:7" ht="18" customHeight="1">
      <c r="A18" s="27" t="s">
        <v>472</v>
      </c>
      <c r="B18" s="257" t="s">
        <v>21</v>
      </c>
      <c r="C18" s="584">
        <v>660</v>
      </c>
      <c r="D18" s="584">
        <v>682</v>
      </c>
      <c r="E18" s="584">
        <v>685</v>
      </c>
      <c r="F18" s="584">
        <v>710</v>
      </c>
      <c r="G18" s="584">
        <v>690</v>
      </c>
    </row>
    <row r="19" spans="1:7" ht="18" customHeight="1">
      <c r="A19" s="27" t="s">
        <v>473</v>
      </c>
      <c r="B19" s="257" t="s">
        <v>481</v>
      </c>
      <c r="C19" s="584">
        <v>15052</v>
      </c>
      <c r="D19" s="584">
        <v>15553</v>
      </c>
      <c r="E19" s="584">
        <v>15755</v>
      </c>
      <c r="F19" s="584">
        <v>16330</v>
      </c>
      <c r="G19" s="584">
        <v>15870</v>
      </c>
    </row>
    <row r="20" spans="1:7" ht="18" customHeight="1">
      <c r="A20" s="27" t="s">
        <v>474</v>
      </c>
      <c r="B20" s="257" t="s">
        <v>464</v>
      </c>
      <c r="C20" s="584">
        <v>142</v>
      </c>
      <c r="D20" s="584">
        <v>110</v>
      </c>
      <c r="E20" s="584">
        <v>90</v>
      </c>
      <c r="F20" s="584">
        <v>95</v>
      </c>
      <c r="G20" s="584">
        <v>95</v>
      </c>
    </row>
    <row r="21" spans="1:7" ht="18" customHeight="1">
      <c r="A21" s="18" t="s">
        <v>475</v>
      </c>
      <c r="B21" s="257" t="s">
        <v>477</v>
      </c>
      <c r="C21" s="584">
        <v>258</v>
      </c>
      <c r="D21" s="584">
        <v>200</v>
      </c>
      <c r="E21" s="584">
        <v>165</v>
      </c>
      <c r="F21" s="584">
        <v>174</v>
      </c>
      <c r="G21" s="584">
        <v>174</v>
      </c>
    </row>
    <row r="22" spans="1:7" ht="18" customHeight="1">
      <c r="A22" s="27" t="s">
        <v>476</v>
      </c>
      <c r="B22" s="257" t="s">
        <v>464</v>
      </c>
      <c r="C22" s="584">
        <v>74</v>
      </c>
      <c r="D22" s="584">
        <v>74</v>
      </c>
      <c r="E22" s="584">
        <v>73</v>
      </c>
      <c r="F22" s="584">
        <v>73</v>
      </c>
      <c r="G22" s="584">
        <v>73</v>
      </c>
    </row>
    <row r="23" spans="1:7" ht="18" customHeight="1">
      <c r="A23" s="27" t="s">
        <v>478</v>
      </c>
      <c r="B23" s="257" t="s">
        <v>21</v>
      </c>
      <c r="C23" s="260">
        <v>160</v>
      </c>
      <c r="D23" s="260">
        <v>240</v>
      </c>
      <c r="E23" s="260">
        <v>310</v>
      </c>
      <c r="F23" s="260">
        <v>750</v>
      </c>
      <c r="G23" s="260">
        <v>850</v>
      </c>
    </row>
    <row r="24" spans="1:7" ht="18" customHeight="1">
      <c r="A24" s="27" t="s">
        <v>479</v>
      </c>
      <c r="B24" s="257" t="s">
        <v>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</row>
    <row r="25" spans="1:7" ht="18" customHeight="1">
      <c r="A25" s="27" t="s">
        <v>480</v>
      </c>
      <c r="B25" s="257" t="s">
        <v>21</v>
      </c>
      <c r="C25" s="260">
        <v>145</v>
      </c>
      <c r="D25" s="260">
        <v>195</v>
      </c>
      <c r="E25" s="260">
        <v>211</v>
      </c>
      <c r="F25" s="260">
        <v>246</v>
      </c>
      <c r="G25" s="260">
        <v>266</v>
      </c>
    </row>
    <row r="26" spans="1:7" ht="7.5" customHeight="1">
      <c r="A26" s="62"/>
      <c r="B26" s="66"/>
      <c r="C26" s="62"/>
      <c r="D26" s="62"/>
      <c r="E26" s="62"/>
      <c r="F26" s="62"/>
      <c r="G26" s="62"/>
    </row>
    <row r="27" spans="1:2" ht="12.75">
      <c r="A27" s="9"/>
      <c r="B27" s="9"/>
    </row>
  </sheetData>
  <sheetProtection/>
  <mergeCells count="2">
    <mergeCell ref="A2:G2"/>
    <mergeCell ref="A3:G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&amp;P+49&amp;]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7">
      <selection activeCell="H8" sqref="H8"/>
    </sheetView>
  </sheetViews>
  <sheetFormatPr defaultColWidth="8.796875" defaultRowHeight="15"/>
  <cols>
    <col min="1" max="1" width="17.19921875" style="8" customWidth="1"/>
    <col min="2" max="6" width="6.3984375" style="8" customWidth="1"/>
    <col min="7" max="16384" width="8.8984375" style="8" customWidth="1"/>
  </cols>
  <sheetData>
    <row r="1" ht="15" customHeight="1">
      <c r="A1" s="8" t="s">
        <v>482</v>
      </c>
    </row>
    <row r="2" spans="1:6" ht="26.25" customHeight="1">
      <c r="A2" s="675" t="s">
        <v>483</v>
      </c>
      <c r="B2" s="675"/>
      <c r="C2" s="675"/>
      <c r="D2" s="675"/>
      <c r="E2" s="675"/>
      <c r="F2" s="675"/>
    </row>
    <row r="3" spans="1:6" ht="21.75" customHeight="1">
      <c r="A3" s="674" t="s">
        <v>1039</v>
      </c>
      <c r="B3" s="674"/>
      <c r="C3" s="674"/>
      <c r="D3" s="674"/>
      <c r="E3" s="674"/>
      <c r="F3" s="674"/>
    </row>
    <row r="4" spans="1:6" ht="9.75" customHeight="1">
      <c r="A4" s="28"/>
      <c r="B4" s="28"/>
      <c r="C4" s="28"/>
      <c r="D4" s="28"/>
      <c r="E4" s="28"/>
      <c r="F4" s="28"/>
    </row>
    <row r="5" ht="15.75" customHeight="1">
      <c r="F5" s="48" t="s">
        <v>484</v>
      </c>
    </row>
    <row r="6" spans="1:6" ht="27" customHeight="1">
      <c r="A6" s="189"/>
      <c r="B6" s="157">
        <v>2011</v>
      </c>
      <c r="C6" s="157">
        <v>2012</v>
      </c>
      <c r="D6" s="157">
        <v>2013</v>
      </c>
      <c r="E6" s="157">
        <v>2014</v>
      </c>
      <c r="F6" s="157">
        <v>2015</v>
      </c>
    </row>
    <row r="7" spans="1:6" ht="7.5" customHeight="1">
      <c r="A7" s="189"/>
      <c r="B7" s="157"/>
      <c r="C7" s="157"/>
      <c r="D7" s="157"/>
      <c r="E7" s="157"/>
      <c r="F7" s="157"/>
    </row>
    <row r="8" spans="1:6" ht="23.25" customHeight="1">
      <c r="A8" s="76" t="s">
        <v>226</v>
      </c>
      <c r="B8" s="579">
        <v>12500</v>
      </c>
      <c r="C8" s="579">
        <v>12406</v>
      </c>
      <c r="D8" s="579">
        <v>12091</v>
      </c>
      <c r="E8" s="579">
        <v>19128</v>
      </c>
      <c r="F8" s="579">
        <v>17914</v>
      </c>
    </row>
    <row r="9" spans="1:6" ht="18.75" customHeight="1">
      <c r="A9" s="164" t="s">
        <v>353</v>
      </c>
      <c r="B9" s="152">
        <v>791</v>
      </c>
      <c r="C9" s="152">
        <v>599</v>
      </c>
      <c r="D9" s="152">
        <v>292</v>
      </c>
      <c r="E9" s="152">
        <v>168</v>
      </c>
      <c r="F9" s="152">
        <v>168</v>
      </c>
    </row>
    <row r="10" spans="1:6" ht="18.75" customHeight="1">
      <c r="A10" s="164" t="s">
        <v>354</v>
      </c>
      <c r="B10" s="152">
        <v>1030</v>
      </c>
      <c r="C10" s="152">
        <v>1121</v>
      </c>
      <c r="D10" s="152">
        <v>795</v>
      </c>
      <c r="E10" s="152">
        <v>324</v>
      </c>
      <c r="F10" s="152">
        <v>324</v>
      </c>
    </row>
    <row r="11" spans="1:6" ht="18.75" customHeight="1">
      <c r="A11" s="164" t="s">
        <v>355</v>
      </c>
      <c r="B11" s="152">
        <v>456</v>
      </c>
      <c r="C11" s="152">
        <v>500</v>
      </c>
      <c r="D11" s="152">
        <v>481</v>
      </c>
      <c r="E11" s="152">
        <v>732</v>
      </c>
      <c r="F11" s="152">
        <v>520</v>
      </c>
    </row>
    <row r="12" spans="1:6" ht="18.75" customHeight="1">
      <c r="A12" s="164" t="s">
        <v>356</v>
      </c>
      <c r="B12" s="152">
        <v>520</v>
      </c>
      <c r="C12" s="152">
        <v>1235</v>
      </c>
      <c r="D12" s="152">
        <v>1434</v>
      </c>
      <c r="E12" s="152">
        <v>2077</v>
      </c>
      <c r="F12" s="152">
        <v>2077</v>
      </c>
    </row>
    <row r="13" spans="1:6" ht="18.75" customHeight="1">
      <c r="A13" s="164" t="s">
        <v>357</v>
      </c>
      <c r="B13" s="152">
        <v>460</v>
      </c>
      <c r="C13" s="152">
        <v>361</v>
      </c>
      <c r="D13" s="152">
        <v>301</v>
      </c>
      <c r="E13" s="152">
        <v>511</v>
      </c>
      <c r="F13" s="152">
        <v>511</v>
      </c>
    </row>
    <row r="14" spans="1:6" ht="18.75" customHeight="1">
      <c r="A14" s="164" t="s">
        <v>358</v>
      </c>
      <c r="B14" s="152">
        <v>469</v>
      </c>
      <c r="C14" s="152">
        <v>364</v>
      </c>
      <c r="D14" s="152">
        <v>301</v>
      </c>
      <c r="E14" s="152">
        <v>462</v>
      </c>
      <c r="F14" s="152">
        <v>462</v>
      </c>
    </row>
    <row r="15" spans="1:8" ht="18.75" customHeight="1">
      <c r="A15" s="164" t="s">
        <v>359</v>
      </c>
      <c r="B15" s="152">
        <v>1455</v>
      </c>
      <c r="C15" s="152">
        <v>1411</v>
      </c>
      <c r="D15" s="152">
        <v>1416</v>
      </c>
      <c r="E15" s="152">
        <v>2664</v>
      </c>
      <c r="F15" s="152">
        <v>2320</v>
      </c>
      <c r="G15" s="151"/>
      <c r="H15" s="151"/>
    </row>
    <row r="16" spans="1:6" ht="18.75" customHeight="1">
      <c r="A16" s="164" t="s">
        <v>360</v>
      </c>
      <c r="B16" s="152">
        <v>1162</v>
      </c>
      <c r="C16" s="152">
        <v>1191</v>
      </c>
      <c r="D16" s="152">
        <v>1517</v>
      </c>
      <c r="E16" s="152">
        <v>3070</v>
      </c>
      <c r="F16" s="152">
        <v>2744</v>
      </c>
    </row>
    <row r="17" spans="1:6" ht="18.75" customHeight="1">
      <c r="A17" s="164" t="s">
        <v>361</v>
      </c>
      <c r="B17" s="152">
        <v>501</v>
      </c>
      <c r="C17" s="152">
        <v>390</v>
      </c>
      <c r="D17" s="152">
        <v>318</v>
      </c>
      <c r="E17" s="152">
        <v>469</v>
      </c>
      <c r="F17" s="152">
        <v>469</v>
      </c>
    </row>
    <row r="18" spans="1:6" ht="18.75" customHeight="1">
      <c r="A18" s="164" t="s">
        <v>362</v>
      </c>
      <c r="B18" s="152">
        <v>460</v>
      </c>
      <c r="C18" s="152">
        <v>267</v>
      </c>
      <c r="D18" s="152">
        <v>349</v>
      </c>
      <c r="E18" s="152">
        <v>596</v>
      </c>
      <c r="F18" s="152">
        <v>596</v>
      </c>
    </row>
    <row r="19" spans="1:6" ht="18.75" customHeight="1">
      <c r="A19" s="164" t="s">
        <v>363</v>
      </c>
      <c r="B19" s="152">
        <v>884</v>
      </c>
      <c r="C19" s="152">
        <v>1032</v>
      </c>
      <c r="D19" s="152">
        <v>926</v>
      </c>
      <c r="E19" s="152">
        <v>1440</v>
      </c>
      <c r="F19" s="152">
        <v>1440</v>
      </c>
    </row>
    <row r="20" spans="1:6" ht="18.75" customHeight="1">
      <c r="A20" s="164" t="s">
        <v>364</v>
      </c>
      <c r="B20" s="152">
        <v>836</v>
      </c>
      <c r="C20" s="152">
        <v>704</v>
      </c>
      <c r="D20" s="152">
        <v>728</v>
      </c>
      <c r="E20" s="152">
        <v>1175</v>
      </c>
      <c r="F20" s="152">
        <v>1175</v>
      </c>
    </row>
    <row r="21" spans="1:6" ht="18.75" customHeight="1">
      <c r="A21" s="164" t="s">
        <v>365</v>
      </c>
      <c r="B21" s="152">
        <v>1075</v>
      </c>
      <c r="C21" s="152">
        <v>1215</v>
      </c>
      <c r="D21" s="152">
        <v>1353</v>
      </c>
      <c r="E21" s="152">
        <v>1964</v>
      </c>
      <c r="F21" s="152">
        <v>1964</v>
      </c>
    </row>
    <row r="22" spans="1:6" ht="18.75" customHeight="1">
      <c r="A22" s="164" t="s">
        <v>366</v>
      </c>
      <c r="B22" s="152">
        <v>509</v>
      </c>
      <c r="C22" s="152">
        <v>381</v>
      </c>
      <c r="D22" s="152">
        <v>330</v>
      </c>
      <c r="E22" s="152">
        <v>589</v>
      </c>
      <c r="F22" s="152">
        <v>589</v>
      </c>
    </row>
    <row r="23" spans="1:6" ht="18.75" customHeight="1">
      <c r="A23" s="164" t="s">
        <v>367</v>
      </c>
      <c r="B23" s="152">
        <v>1892</v>
      </c>
      <c r="C23" s="152">
        <v>1635</v>
      </c>
      <c r="D23" s="152">
        <v>1550</v>
      </c>
      <c r="E23" s="152">
        <v>2887</v>
      </c>
      <c r="F23" s="152">
        <v>2555</v>
      </c>
    </row>
    <row r="24" spans="1:6" ht="7.5" customHeight="1">
      <c r="A24" s="62"/>
      <c r="B24" s="62"/>
      <c r="C24" s="62"/>
      <c r="D24" s="62"/>
      <c r="E24" s="62"/>
      <c r="F24" s="62"/>
    </row>
    <row r="25" ht="16.5" customHeight="1"/>
  </sheetData>
  <sheetProtection/>
  <mergeCells count="2">
    <mergeCell ref="A2:F2"/>
    <mergeCell ref="A3:F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&amp;P+50&amp;]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50"/>
  <sheetViews>
    <sheetView zoomScalePageLayoutView="0" workbookViewId="0" topLeftCell="A1">
      <selection activeCell="H11" sqref="H11"/>
    </sheetView>
  </sheetViews>
  <sheetFormatPr defaultColWidth="8.796875" defaultRowHeight="15"/>
  <cols>
    <col min="1" max="1" width="20.8984375" style="95" customWidth="1"/>
    <col min="2" max="6" width="6.69921875" style="95" customWidth="1"/>
    <col min="7" max="16384" width="8.8984375" style="95" customWidth="1"/>
  </cols>
  <sheetData>
    <row r="1" ht="14.25">
      <c r="A1" s="8" t="s">
        <v>244</v>
      </c>
    </row>
    <row r="2" spans="1:6" s="96" customFormat="1" ht="26.25" customHeight="1">
      <c r="A2" s="671" t="s">
        <v>1009</v>
      </c>
      <c r="B2" s="672"/>
      <c r="C2" s="672"/>
      <c r="D2" s="672"/>
      <c r="E2" s="672"/>
      <c r="F2" s="672"/>
    </row>
    <row r="3" spans="1:4" s="96" customFormat="1" ht="17.25" customHeight="1">
      <c r="A3" s="668" t="s">
        <v>1148</v>
      </c>
      <c r="B3" s="668"/>
      <c r="C3" s="668"/>
      <c r="D3" s="668"/>
    </row>
    <row r="4" spans="1:4" s="96" customFormat="1" ht="9.75" customHeight="1">
      <c r="A4" s="330"/>
      <c r="B4" s="330"/>
      <c r="C4" s="330"/>
      <c r="D4" s="330"/>
    </row>
    <row r="5" spans="5:6" s="97" customFormat="1" ht="18.75" customHeight="1">
      <c r="E5" s="669" t="s">
        <v>278</v>
      </c>
      <c r="F5" s="670"/>
    </row>
    <row r="6" spans="1:6" s="101" customFormat="1" ht="18" customHeight="1">
      <c r="A6" s="98"/>
      <c r="B6" s="99" t="s">
        <v>1021</v>
      </c>
      <c r="C6" s="99" t="s">
        <v>1042</v>
      </c>
      <c r="D6" s="99" t="s">
        <v>1067</v>
      </c>
      <c r="E6" s="99" t="s">
        <v>1091</v>
      </c>
      <c r="F6" s="99" t="s">
        <v>1144</v>
      </c>
    </row>
    <row r="7" spans="1:6" s="101" customFormat="1" ht="5.25" customHeight="1">
      <c r="A7" s="116"/>
      <c r="B7" s="117"/>
      <c r="C7" s="117"/>
      <c r="D7" s="117"/>
      <c r="E7" s="117"/>
      <c r="F7" s="117"/>
    </row>
    <row r="8" spans="1:6" s="101" customFormat="1" ht="19.5" customHeight="1">
      <c r="A8" s="118" t="s">
        <v>3</v>
      </c>
      <c r="B8" s="106">
        <f>B15+B19+B20+B21+B23+B24+B26+B27+B28+'[1]B03_GDP(giathucte)tt'!C29+'[1]B03_GDP(giathucte)tt'!C30+'[1]B03_GDP(giathucte)tt'!C31+'[1]B03_GDP(giathucte)tt'!C32+'[1]B03_GDP(giathucte)tt'!C33+'[1]B03_GDP(giathucte)tt'!C35+'[1]B03_GDP(giathucte)tt'!C36+'[1]B03_GDP(giathucte)tt'!C37+'[1]B03_GDP(giathucte)tt'!C38+'[1]B03_GDP(giathucte)tt'!C39+'[1]B03_GDP(giathucte)tt'!C40</f>
        <v>2835923</v>
      </c>
      <c r="C8" s="106">
        <f>C15+C19+C20+C21+C23+C24+C26+C27+C28+'[1]B03_GDP(giathucte)tt'!D29+'[1]B03_GDP(giathucte)tt'!D30+'[1]B03_GDP(giathucte)tt'!D31+'[1]B03_GDP(giathucte)tt'!D32+'[1]B03_GDP(giathucte)tt'!D33+'[1]B03_GDP(giathucte)tt'!D35+'[1]B03_GDP(giathucte)tt'!D36+'[1]B03_GDP(giathucte)tt'!D37+'[1]B03_GDP(giathucte)tt'!D38+'[1]B03_GDP(giathucte)tt'!D39+'[1]B03_GDP(giathucte)tt'!D40</f>
        <v>3257845</v>
      </c>
      <c r="D8" s="106">
        <f>D15+D19+D20+D21+D23+D24+D26+D27+D28+'[1]B03_GDP(giathucte)tt'!E29+'[1]B03_GDP(giathucte)tt'!E30+'[1]B03_GDP(giathucte)tt'!E31+'[1]B03_GDP(giathucte)tt'!E32+'[1]B03_GDP(giathucte)tt'!E33+'[1]B03_GDP(giathucte)tt'!E35+'[1]B03_GDP(giathucte)tt'!E36+'[1]B03_GDP(giathucte)tt'!E37+'[1]B03_GDP(giathucte)tt'!E38+'[1]B03_GDP(giathucte)tt'!E39+'[1]B03_GDP(giathucte)tt'!E40</f>
        <v>3735958</v>
      </c>
      <c r="E8" s="106">
        <f>E15+E19+E20+E21+E23+E24+E26+E27+E28+'[1]B03_GDP(giathucte)tt'!F29+'[1]B03_GDP(giathucte)tt'!F30+'[1]B03_GDP(giathucte)tt'!F31+'[1]B03_GDP(giathucte)tt'!F32+'[1]B03_GDP(giathucte)tt'!F33+'[1]B03_GDP(giathucte)tt'!F35+'[1]B03_GDP(giathucte)tt'!F36+'[1]B03_GDP(giathucte)tt'!F37+'[1]B03_GDP(giathucte)tt'!F38+'[1]B03_GDP(giathucte)tt'!F39+'[1]B03_GDP(giathucte)tt'!F40</f>
        <v>4216939</v>
      </c>
      <c r="F8" s="106">
        <f>F15+F19+F20+F21+F23+F24+F26+F27+F28+'B03_GDP(giathucte)tt'!F29+'B03_GDP(giathucte)tt'!F30+'B03_GDP(giathucte)tt'!F31+'B03_GDP(giathucte)tt'!F32+'B03_GDP(giathucte)tt'!F33+'B03_GDP(giathucte)tt'!F35+'B03_GDP(giathucte)tt'!F36+'B03_GDP(giathucte)tt'!F37+'B03_GDP(giathucte)tt'!F38+'B03_GDP(giathucte)tt'!F39+'B03_GDP(giathucte)tt'!F40</f>
        <v>4709470</v>
      </c>
    </row>
    <row r="9" spans="1:6" s="101" customFormat="1" ht="19.5" customHeight="1">
      <c r="A9" s="107" t="s">
        <v>279</v>
      </c>
      <c r="B9" s="91">
        <f>SUM(B10:B12)</f>
        <v>100</v>
      </c>
      <c r="C9" s="91">
        <f>SUM(C10:C12)</f>
        <v>100</v>
      </c>
      <c r="D9" s="91">
        <f>SUM(D10:D12)</f>
        <v>100</v>
      </c>
      <c r="E9" s="91">
        <f>SUM(E10:E12)</f>
        <v>100</v>
      </c>
      <c r="F9" s="91">
        <f>SUM(F10:F12)</f>
        <v>100</v>
      </c>
    </row>
    <row r="10" spans="1:6" s="101" customFormat="1" ht="19.5" customHeight="1">
      <c r="A10" s="108" t="s">
        <v>280</v>
      </c>
      <c r="B10" s="91">
        <v>34.61</v>
      </c>
      <c r="C10" s="91">
        <v>34.51</v>
      </c>
      <c r="D10" s="91">
        <v>34.89</v>
      </c>
      <c r="E10" s="91">
        <v>35.02</v>
      </c>
      <c r="F10" s="91">
        <v>35.4</v>
      </c>
    </row>
    <row r="11" spans="1:6" s="101" customFormat="1" ht="19.5" customHeight="1">
      <c r="A11" s="108" t="s">
        <v>282</v>
      </c>
      <c r="B11" s="91">
        <v>16.17</v>
      </c>
      <c r="C11" s="91">
        <v>16.47</v>
      </c>
      <c r="D11" s="91">
        <v>16.67</v>
      </c>
      <c r="E11" s="91">
        <v>16.35</v>
      </c>
      <c r="F11" s="91">
        <v>16.29</v>
      </c>
    </row>
    <row r="12" spans="1:6" s="101" customFormat="1" ht="19.5" customHeight="1">
      <c r="A12" s="108" t="s">
        <v>281</v>
      </c>
      <c r="B12" s="91">
        <v>49.22</v>
      </c>
      <c r="C12" s="91">
        <v>49.02</v>
      </c>
      <c r="D12" s="91">
        <v>48.44</v>
      </c>
      <c r="E12" s="91">
        <v>48.63</v>
      </c>
      <c r="F12" s="91">
        <v>48.31</v>
      </c>
    </row>
    <row r="13" spans="1:6" s="101" customFormat="1" ht="9.75" customHeight="1">
      <c r="A13" s="108"/>
      <c r="B13" s="91"/>
      <c r="C13" s="91"/>
      <c r="D13" s="91"/>
      <c r="E13" s="91"/>
      <c r="F13" s="91"/>
    </row>
    <row r="14" spans="1:6" s="101" customFormat="1" ht="14.25" customHeight="1">
      <c r="A14" s="107" t="s">
        <v>283</v>
      </c>
      <c r="B14" s="109"/>
      <c r="C14" s="109"/>
      <c r="D14" s="109"/>
      <c r="E14" s="109"/>
      <c r="F14" s="109"/>
    </row>
    <row r="15" spans="1:6" s="101" customFormat="1" ht="19.5" customHeight="1">
      <c r="A15" s="104" t="s">
        <v>285</v>
      </c>
      <c r="B15" s="111">
        <f>SUM(B16:B18)</f>
        <v>981379</v>
      </c>
      <c r="C15" s="111">
        <f>SUM(C16:C18)</f>
        <v>1124226</v>
      </c>
      <c r="D15" s="111">
        <f>SUM(D16:D18)</f>
        <v>1303476</v>
      </c>
      <c r="E15" s="111">
        <f>SUM(E16:E18)</f>
        <v>1476771</v>
      </c>
      <c r="F15" s="111">
        <f>SUM(F16:F18)</f>
        <v>1667113</v>
      </c>
    </row>
    <row r="16" spans="1:6" s="101" customFormat="1" ht="19.5" customHeight="1">
      <c r="A16" s="104" t="s">
        <v>286</v>
      </c>
      <c r="B16" s="111">
        <v>871758</v>
      </c>
      <c r="C16" s="111">
        <v>1000898</v>
      </c>
      <c r="D16" s="111">
        <v>1163091</v>
      </c>
      <c r="E16" s="111">
        <v>1305909</v>
      </c>
      <c r="F16" s="111">
        <v>1480396</v>
      </c>
    </row>
    <row r="17" spans="1:6" s="101" customFormat="1" ht="19.5" customHeight="1">
      <c r="A17" s="104" t="s">
        <v>1006</v>
      </c>
      <c r="B17" s="111">
        <v>67127</v>
      </c>
      <c r="C17" s="111">
        <v>76897</v>
      </c>
      <c r="D17" s="111">
        <v>86551</v>
      </c>
      <c r="E17" s="111">
        <v>105441</v>
      </c>
      <c r="F17" s="111">
        <v>120866</v>
      </c>
    </row>
    <row r="18" spans="1:6" s="101" customFormat="1" ht="19.5" customHeight="1">
      <c r="A18" s="104" t="s">
        <v>1007</v>
      </c>
      <c r="B18" s="111">
        <v>42494</v>
      </c>
      <c r="C18" s="111">
        <v>46431</v>
      </c>
      <c r="D18" s="111">
        <v>53834</v>
      </c>
      <c r="E18" s="111">
        <v>65421</v>
      </c>
      <c r="F18" s="111">
        <v>65851</v>
      </c>
    </row>
    <row r="19" spans="1:6" s="101" customFormat="1" ht="19.5" customHeight="1">
      <c r="A19" s="27" t="s">
        <v>6</v>
      </c>
      <c r="B19" s="111">
        <v>56271</v>
      </c>
      <c r="C19" s="111">
        <v>65855</v>
      </c>
      <c r="D19" s="111">
        <v>76415</v>
      </c>
      <c r="E19" s="111">
        <v>84597</v>
      </c>
      <c r="F19" s="111">
        <v>101406</v>
      </c>
    </row>
    <row r="20" spans="1:6" s="101" customFormat="1" ht="19.5" customHeight="1">
      <c r="A20" s="27" t="s">
        <v>7</v>
      </c>
      <c r="B20" s="111">
        <v>111856</v>
      </c>
      <c r="C20" s="111">
        <v>130908</v>
      </c>
      <c r="D20" s="111">
        <v>151898</v>
      </c>
      <c r="E20" s="111">
        <v>168163</v>
      </c>
      <c r="F20" s="111">
        <v>179800</v>
      </c>
    </row>
    <row r="21" spans="1:6" s="101" customFormat="1" ht="19.5" customHeight="1">
      <c r="A21" s="27" t="s">
        <v>8</v>
      </c>
      <c r="B21" s="112">
        <v>32744</v>
      </c>
      <c r="C21" s="112">
        <v>38321</v>
      </c>
      <c r="D21" s="112">
        <v>44466</v>
      </c>
      <c r="E21" s="112">
        <v>49227</v>
      </c>
      <c r="F21" s="112">
        <v>54768</v>
      </c>
    </row>
    <row r="22" spans="1:6" s="101" customFormat="1" ht="6" customHeight="1">
      <c r="A22" s="27"/>
      <c r="B22" s="112"/>
      <c r="C22" s="112"/>
      <c r="D22" s="112"/>
      <c r="E22" s="112"/>
      <c r="F22" s="112"/>
    </row>
    <row r="23" spans="1:6" s="101" customFormat="1" ht="25.5">
      <c r="A23" s="105" t="s">
        <v>284</v>
      </c>
      <c r="B23" s="112">
        <v>3898</v>
      </c>
      <c r="C23" s="112">
        <v>4562</v>
      </c>
      <c r="D23" s="112">
        <v>5293</v>
      </c>
      <c r="E23" s="112">
        <v>5860</v>
      </c>
      <c r="F23" s="112">
        <v>6443</v>
      </c>
    </row>
    <row r="24" spans="1:6" s="101" customFormat="1" ht="18" customHeight="1">
      <c r="A24" s="27" t="s">
        <v>10</v>
      </c>
      <c r="B24" s="112">
        <v>253843</v>
      </c>
      <c r="C24" s="112">
        <v>297079</v>
      </c>
      <c r="D24" s="112">
        <v>344713</v>
      </c>
      <c r="E24" s="112">
        <v>381623</v>
      </c>
      <c r="F24" s="112">
        <v>424647</v>
      </c>
    </row>
    <row r="25" spans="1:6" s="101" customFormat="1" ht="4.5" customHeight="1">
      <c r="A25" s="27"/>
      <c r="B25" s="113"/>
      <c r="C25" s="113"/>
      <c r="D25" s="113"/>
      <c r="E25" s="113"/>
      <c r="F25" s="113"/>
    </row>
    <row r="26" spans="1:6" s="101" customFormat="1" ht="38.25">
      <c r="A26" s="105" t="s">
        <v>289</v>
      </c>
      <c r="B26" s="38">
        <v>401889</v>
      </c>
      <c r="C26" s="38">
        <v>459746</v>
      </c>
      <c r="D26" s="38">
        <v>521012</v>
      </c>
      <c r="E26" s="38">
        <v>590396</v>
      </c>
      <c r="F26" s="38">
        <v>653009</v>
      </c>
    </row>
    <row r="27" spans="1:6" s="101" customFormat="1" ht="18" customHeight="1">
      <c r="A27" s="27" t="s">
        <v>290</v>
      </c>
      <c r="B27" s="114">
        <v>151459</v>
      </c>
      <c r="C27" s="114">
        <v>173264</v>
      </c>
      <c r="D27" s="114">
        <v>196353</v>
      </c>
      <c r="E27" s="114">
        <v>222502</v>
      </c>
      <c r="F27" s="114">
        <v>248917</v>
      </c>
    </row>
    <row r="28" spans="1:6" s="101" customFormat="1" ht="18" customHeight="1">
      <c r="A28" s="53" t="s">
        <v>12</v>
      </c>
      <c r="B28" s="438">
        <v>104136</v>
      </c>
      <c r="C28" s="438">
        <v>119128</v>
      </c>
      <c r="D28" s="438">
        <v>135003</v>
      </c>
      <c r="E28" s="438">
        <v>152982</v>
      </c>
      <c r="F28" s="438">
        <v>169737</v>
      </c>
    </row>
    <row r="29" spans="1:4" s="101" customFormat="1" ht="18" customHeight="1" hidden="1">
      <c r="A29" s="27" t="s">
        <v>291</v>
      </c>
      <c r="B29" s="114">
        <v>28129</v>
      </c>
      <c r="C29" s="114"/>
      <c r="D29" s="114"/>
    </row>
    <row r="30" spans="1:4" s="101" customFormat="1" ht="18" customHeight="1" hidden="1">
      <c r="A30" s="27" t="s">
        <v>292</v>
      </c>
      <c r="B30" s="114">
        <v>67510</v>
      </c>
      <c r="C30" s="114"/>
      <c r="D30" s="114"/>
    </row>
    <row r="31" spans="1:4" s="101" customFormat="1" ht="18" customHeight="1" hidden="1">
      <c r="A31" s="27" t="s">
        <v>294</v>
      </c>
      <c r="B31" s="114">
        <v>234490</v>
      </c>
      <c r="C31" s="114"/>
      <c r="D31" s="114"/>
    </row>
    <row r="32" spans="1:4" s="101" customFormat="1" ht="18" customHeight="1" hidden="1">
      <c r="A32" s="27" t="s">
        <v>293</v>
      </c>
      <c r="B32" s="114">
        <v>7900</v>
      </c>
      <c r="C32" s="114"/>
      <c r="D32" s="114"/>
    </row>
    <row r="33" spans="1:4" s="101" customFormat="1" ht="18" customHeight="1" hidden="1">
      <c r="A33" s="27" t="s">
        <v>295</v>
      </c>
      <c r="B33" s="114">
        <v>14843</v>
      </c>
      <c r="C33" s="114"/>
      <c r="D33" s="114"/>
    </row>
    <row r="34" spans="1:4" s="101" customFormat="1" ht="4.5" customHeight="1" hidden="1">
      <c r="A34" s="27"/>
      <c r="B34" s="114"/>
      <c r="C34" s="114"/>
      <c r="D34" s="114"/>
    </row>
    <row r="35" spans="1:4" s="101" customFormat="1" ht="25.5" hidden="1">
      <c r="A35" s="105" t="s">
        <v>296</v>
      </c>
      <c r="B35" s="114">
        <v>67630</v>
      </c>
      <c r="C35" s="114"/>
      <c r="D35" s="114"/>
    </row>
    <row r="36" spans="1:4" s="101" customFormat="1" ht="18" customHeight="1" hidden="1">
      <c r="A36" s="27" t="s">
        <v>297</v>
      </c>
      <c r="B36" s="114">
        <v>101744</v>
      </c>
      <c r="C36" s="114"/>
      <c r="D36" s="114"/>
    </row>
    <row r="37" spans="1:4" s="101" customFormat="1" ht="18" customHeight="1" hidden="1">
      <c r="A37" s="27" t="s">
        <v>298</v>
      </c>
      <c r="B37" s="114">
        <v>47640</v>
      </c>
      <c r="C37" s="114"/>
      <c r="D37" s="114"/>
    </row>
    <row r="38" spans="1:4" s="101" customFormat="1" ht="18" customHeight="1" hidden="1">
      <c r="A38" s="27" t="s">
        <v>299</v>
      </c>
      <c r="B38" s="114">
        <v>28129</v>
      </c>
      <c r="C38" s="114"/>
      <c r="D38" s="114"/>
    </row>
    <row r="39" spans="1:4" s="101" customFormat="1" ht="18" customHeight="1" hidden="1">
      <c r="A39" s="27" t="s">
        <v>300</v>
      </c>
      <c r="B39" s="114">
        <v>45725</v>
      </c>
      <c r="C39" s="114"/>
      <c r="D39" s="114"/>
    </row>
    <row r="40" spans="1:4" s="101" customFormat="1" ht="4.5" customHeight="1" hidden="1">
      <c r="A40" s="27"/>
      <c r="B40" s="114"/>
      <c r="C40" s="114"/>
      <c r="D40" s="114"/>
    </row>
    <row r="41" spans="1:4" s="101" customFormat="1" ht="25.5" hidden="1">
      <c r="A41" s="105" t="s">
        <v>301</v>
      </c>
      <c r="B41" s="114">
        <v>2633</v>
      </c>
      <c r="C41" s="114"/>
      <c r="D41" s="114"/>
    </row>
    <row r="42" spans="1:4" s="101" customFormat="1" ht="18" customHeight="1" hidden="1">
      <c r="A42" s="53" t="s">
        <v>302</v>
      </c>
      <c r="B42" s="115">
        <v>0</v>
      </c>
      <c r="C42" s="115"/>
      <c r="D42" s="115"/>
    </row>
    <row r="43" s="101" customFormat="1" ht="18.75" customHeight="1" hidden="1">
      <c r="A43" s="103" t="s">
        <v>997</v>
      </c>
    </row>
    <row r="44" s="101" customFormat="1" ht="16.5" customHeight="1" hidden="1">
      <c r="A44" s="125" t="s">
        <v>304</v>
      </c>
    </row>
    <row r="45" s="101" customFormat="1" ht="18.75" customHeight="1"/>
    <row r="46" s="101" customFormat="1" ht="12.75"/>
    <row r="47" s="101" customFormat="1" ht="12.75"/>
    <row r="48" s="101" customFormat="1" ht="12.75"/>
    <row r="49" ht="14.25">
      <c r="A49" s="101"/>
    </row>
    <row r="50" ht="14.25">
      <c r="A50" s="101"/>
    </row>
  </sheetData>
  <sheetProtection/>
  <mergeCells count="3">
    <mergeCell ref="A3:D3"/>
    <mergeCell ref="E5:F5"/>
    <mergeCell ref="A2:F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
&amp;R&amp;"Arial,thường"&amp;9Trang &amp;P+5&amp;]</oddFooter>
  </headerFooter>
  <rowBreaks count="1" manualBreakCount="1">
    <brk id="28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zoomScalePageLayoutView="0" workbookViewId="0" topLeftCell="A1">
      <selection activeCell="J12" sqref="J12"/>
    </sheetView>
  </sheetViews>
  <sheetFormatPr defaultColWidth="8.796875" defaultRowHeight="15"/>
  <cols>
    <col min="1" max="1" width="19.796875" style="8" customWidth="1"/>
    <col min="2" max="6" width="6" style="8" customWidth="1"/>
    <col min="7" max="16384" width="8.8984375" style="8" customWidth="1"/>
  </cols>
  <sheetData>
    <row r="1" spans="1:2" ht="15" customHeight="1">
      <c r="A1" s="8" t="s">
        <v>485</v>
      </c>
      <c r="B1" s="9"/>
    </row>
    <row r="2" spans="1:6" ht="24" customHeight="1">
      <c r="A2" s="675" t="s">
        <v>486</v>
      </c>
      <c r="B2" s="675"/>
      <c r="C2" s="675"/>
      <c r="D2" s="675"/>
      <c r="E2" s="675"/>
      <c r="F2" s="675"/>
    </row>
    <row r="3" spans="1:6" ht="19.5" customHeight="1">
      <c r="A3" s="674" t="s">
        <v>1039</v>
      </c>
      <c r="B3" s="674"/>
      <c r="C3" s="674"/>
      <c r="D3" s="674"/>
      <c r="E3" s="674"/>
      <c r="F3" s="674"/>
    </row>
    <row r="4" spans="1:6" ht="9.75" customHeight="1">
      <c r="A4" s="28"/>
      <c r="B4" s="28"/>
      <c r="C4" s="28"/>
      <c r="D4" s="28"/>
      <c r="E4" s="28"/>
      <c r="F4" s="28"/>
    </row>
    <row r="5" spans="2:6" ht="19.5" customHeight="1">
      <c r="B5" s="48"/>
      <c r="F5" s="48" t="s">
        <v>484</v>
      </c>
    </row>
    <row r="6" spans="1:7" ht="27" customHeight="1">
      <c r="A6" s="155"/>
      <c r="B6" s="13">
        <v>2011</v>
      </c>
      <c r="C6" s="13">
        <v>2012</v>
      </c>
      <c r="D6" s="13">
        <v>2013</v>
      </c>
      <c r="E6" s="13">
        <v>2014</v>
      </c>
      <c r="F6" s="13">
        <v>2015</v>
      </c>
      <c r="G6" s="247"/>
    </row>
    <row r="7" spans="1:7" ht="7.5" customHeight="1">
      <c r="A7" s="156"/>
      <c r="B7" s="161"/>
      <c r="C7" s="161"/>
      <c r="D7" s="161"/>
      <c r="E7" s="161"/>
      <c r="F7" s="161"/>
      <c r="G7" s="247"/>
    </row>
    <row r="8" spans="1:7" ht="27" customHeight="1">
      <c r="A8" s="76" t="s">
        <v>226</v>
      </c>
      <c r="B8" s="136">
        <v>21848</v>
      </c>
      <c r="C8" s="136">
        <v>21906</v>
      </c>
      <c r="D8" s="136">
        <v>21649</v>
      </c>
      <c r="E8" s="136">
        <v>22948</v>
      </c>
      <c r="F8" s="136">
        <v>23842</v>
      </c>
      <c r="G8" s="248"/>
    </row>
    <row r="9" spans="1:7" ht="16.5" customHeight="1">
      <c r="A9" s="164" t="s">
        <v>487</v>
      </c>
      <c r="B9" s="140">
        <v>14190</v>
      </c>
      <c r="C9" s="140">
        <v>14206</v>
      </c>
      <c r="D9" s="140">
        <v>12609</v>
      </c>
      <c r="E9" s="140">
        <v>11654</v>
      </c>
      <c r="F9" s="140">
        <v>12745</v>
      </c>
      <c r="G9" s="211"/>
    </row>
    <row r="10" spans="1:7" ht="16.5" customHeight="1">
      <c r="A10" s="164" t="s">
        <v>488</v>
      </c>
      <c r="B10" s="585">
        <v>0</v>
      </c>
      <c r="C10" s="585">
        <v>0</v>
      </c>
      <c r="D10" s="585">
        <v>0</v>
      </c>
      <c r="E10" s="585">
        <v>0</v>
      </c>
      <c r="F10" s="585">
        <v>0</v>
      </c>
      <c r="G10" s="211"/>
    </row>
    <row r="11" spans="1:7" ht="16.5" customHeight="1">
      <c r="A11" s="183" t="s">
        <v>489</v>
      </c>
      <c r="B11" s="140"/>
      <c r="C11" s="140"/>
      <c r="D11" s="140"/>
      <c r="E11" s="140"/>
      <c r="F11" s="140"/>
      <c r="G11" s="211"/>
    </row>
    <row r="12" spans="1:7" ht="16.5" customHeight="1">
      <c r="A12" s="164" t="s">
        <v>353</v>
      </c>
      <c r="B12" s="140">
        <v>442</v>
      </c>
      <c r="C12" s="140">
        <v>316</v>
      </c>
      <c r="D12" s="140">
        <v>290</v>
      </c>
      <c r="E12" s="140">
        <v>387</v>
      </c>
      <c r="F12" s="140">
        <v>320</v>
      </c>
      <c r="G12" s="211"/>
    </row>
    <row r="13" spans="1:7" ht="16.5" customHeight="1">
      <c r="A13" s="164" t="s">
        <v>354</v>
      </c>
      <c r="B13" s="140">
        <v>700</v>
      </c>
      <c r="C13" s="140">
        <v>710</v>
      </c>
      <c r="D13" s="140">
        <v>710</v>
      </c>
      <c r="E13" s="140">
        <v>720</v>
      </c>
      <c r="F13" s="140">
        <v>850</v>
      </c>
      <c r="G13" s="211"/>
    </row>
    <row r="14" spans="1:7" ht="16.5" customHeight="1">
      <c r="A14" s="164" t="s">
        <v>355</v>
      </c>
      <c r="B14" s="140">
        <v>280</v>
      </c>
      <c r="C14" s="140">
        <v>220</v>
      </c>
      <c r="D14" s="140">
        <v>271</v>
      </c>
      <c r="E14" s="140">
        <v>306</v>
      </c>
      <c r="F14" s="140">
        <v>226</v>
      </c>
      <c r="G14" s="211"/>
    </row>
    <row r="15" spans="1:7" ht="16.5" customHeight="1">
      <c r="A15" s="164" t="s">
        <v>356</v>
      </c>
      <c r="B15" s="140">
        <v>1234</v>
      </c>
      <c r="C15" s="140">
        <v>1229</v>
      </c>
      <c r="D15" s="140">
        <v>1351</v>
      </c>
      <c r="E15" s="140">
        <v>1177</v>
      </c>
      <c r="F15" s="140">
        <v>1424</v>
      </c>
      <c r="G15" s="211"/>
    </row>
    <row r="16" spans="1:7" ht="16.5" customHeight="1">
      <c r="A16" s="164" t="s">
        <v>357</v>
      </c>
      <c r="B16" s="140">
        <v>369</v>
      </c>
      <c r="C16" s="140">
        <v>323</v>
      </c>
      <c r="D16" s="140">
        <v>345</v>
      </c>
      <c r="E16" s="140">
        <v>410</v>
      </c>
      <c r="F16" s="140">
        <v>843</v>
      </c>
      <c r="G16" s="213"/>
    </row>
    <row r="17" spans="1:7" ht="16.5" customHeight="1">
      <c r="A17" s="164" t="s">
        <v>358</v>
      </c>
      <c r="B17" s="140">
        <v>164</v>
      </c>
      <c r="C17" s="140">
        <v>163</v>
      </c>
      <c r="D17" s="140">
        <v>321</v>
      </c>
      <c r="E17" s="140">
        <v>358</v>
      </c>
      <c r="F17" s="140">
        <v>357</v>
      </c>
      <c r="G17" s="213"/>
    </row>
    <row r="18" spans="1:7" ht="16.5" customHeight="1">
      <c r="A18" s="164" t="s">
        <v>359</v>
      </c>
      <c r="B18" s="140">
        <v>3013</v>
      </c>
      <c r="C18" s="140">
        <v>2869</v>
      </c>
      <c r="D18" s="140">
        <v>2900</v>
      </c>
      <c r="E18" s="140">
        <v>3058</v>
      </c>
      <c r="F18" s="140">
        <v>3057</v>
      </c>
      <c r="G18" s="213"/>
    </row>
    <row r="19" spans="1:7" ht="16.5" customHeight="1">
      <c r="A19" s="164" t="s">
        <v>360</v>
      </c>
      <c r="B19" s="140">
        <v>2076</v>
      </c>
      <c r="C19" s="140">
        <v>2010</v>
      </c>
      <c r="D19" s="140">
        <v>2415</v>
      </c>
      <c r="E19" s="140">
        <v>2630</v>
      </c>
      <c r="F19" s="140">
        <v>2177</v>
      </c>
      <c r="G19" s="213"/>
    </row>
    <row r="20" spans="1:7" ht="16.5" customHeight="1">
      <c r="A20" s="164" t="s">
        <v>361</v>
      </c>
      <c r="B20" s="140">
        <v>440</v>
      </c>
      <c r="C20" s="140">
        <v>220</v>
      </c>
      <c r="D20" s="140">
        <v>276</v>
      </c>
      <c r="E20" s="140">
        <v>485</v>
      </c>
      <c r="F20" s="140">
        <v>450</v>
      </c>
      <c r="G20" s="213"/>
    </row>
    <row r="21" spans="1:7" ht="16.5" customHeight="1">
      <c r="A21" s="164" t="s">
        <v>362</v>
      </c>
      <c r="B21" s="140">
        <v>156</v>
      </c>
      <c r="C21" s="140">
        <v>224</v>
      </c>
      <c r="D21" s="140">
        <v>294</v>
      </c>
      <c r="E21" s="140">
        <v>251</v>
      </c>
      <c r="F21" s="140">
        <v>438</v>
      </c>
      <c r="G21" s="213"/>
    </row>
    <row r="22" spans="1:7" ht="16.5" customHeight="1">
      <c r="A22" s="164" t="s">
        <v>363</v>
      </c>
      <c r="B22" s="145">
        <v>2640</v>
      </c>
      <c r="C22" s="145">
        <v>2682</v>
      </c>
      <c r="D22" s="145">
        <v>2511</v>
      </c>
      <c r="E22" s="145">
        <v>2565</v>
      </c>
      <c r="F22" s="145">
        <v>2467</v>
      </c>
      <c r="G22" s="213"/>
    </row>
    <row r="23" spans="1:7" ht="16.5" customHeight="1">
      <c r="A23" s="164" t="s">
        <v>364</v>
      </c>
      <c r="B23" s="145">
        <v>2032</v>
      </c>
      <c r="C23" s="145">
        <v>1979</v>
      </c>
      <c r="D23" s="145">
        <v>1985</v>
      </c>
      <c r="E23" s="145">
        <v>2000</v>
      </c>
      <c r="F23" s="145">
        <v>2028</v>
      </c>
      <c r="G23" s="213"/>
    </row>
    <row r="24" spans="1:7" ht="16.5" customHeight="1">
      <c r="A24" s="164" t="s">
        <v>365</v>
      </c>
      <c r="B24" s="145">
        <v>2484</v>
      </c>
      <c r="C24" s="145">
        <v>2649</v>
      </c>
      <c r="D24" s="145">
        <v>2500</v>
      </c>
      <c r="E24" s="145">
        <v>2424</v>
      </c>
      <c r="F24" s="145">
        <v>2445</v>
      </c>
      <c r="G24" s="213"/>
    </row>
    <row r="25" spans="1:7" ht="16.5" customHeight="1">
      <c r="A25" s="164" t="s">
        <v>366</v>
      </c>
      <c r="B25" s="145">
        <v>160</v>
      </c>
      <c r="C25" s="145">
        <v>190</v>
      </c>
      <c r="D25" s="145">
        <v>275</v>
      </c>
      <c r="E25" s="145">
        <v>308</v>
      </c>
      <c r="F25" s="145">
        <v>280</v>
      </c>
      <c r="G25" s="213"/>
    </row>
    <row r="26" spans="1:7" ht="16.5" customHeight="1">
      <c r="A26" s="164" t="s">
        <v>367</v>
      </c>
      <c r="B26" s="145">
        <v>5658</v>
      </c>
      <c r="C26" s="145">
        <v>6122</v>
      </c>
      <c r="D26" s="145">
        <v>5205</v>
      </c>
      <c r="E26" s="145">
        <v>5869</v>
      </c>
      <c r="F26" s="145">
        <v>6480</v>
      </c>
      <c r="G26" s="213"/>
    </row>
    <row r="27" spans="1:7" ht="12.75">
      <c r="A27" s="62"/>
      <c r="B27" s="62"/>
      <c r="C27" s="62"/>
      <c r="D27" s="62"/>
      <c r="E27" s="62"/>
      <c r="F27" s="62"/>
      <c r="G27" s="33"/>
    </row>
    <row r="28" ht="16.5" customHeight="1"/>
    <row r="29" ht="16.5" customHeight="1"/>
  </sheetData>
  <sheetProtection/>
  <mergeCells count="2">
    <mergeCell ref="A2:F2"/>
    <mergeCell ref="A3:F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&amp;P+51&amp;]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8.3984375" style="10" customWidth="1"/>
    <col min="2" max="2" width="6.19921875" style="10" customWidth="1"/>
    <col min="3" max="16384" width="8.8984375" style="10" customWidth="1"/>
  </cols>
  <sheetData>
    <row r="1" ht="18" customHeight="1">
      <c r="A1" s="8"/>
    </row>
    <row r="2" spans="1:2" ht="18" customHeight="1">
      <c r="A2" s="80"/>
      <c r="B2" s="80"/>
    </row>
    <row r="3" spans="1:2" ht="18" customHeight="1">
      <c r="A3" s="188"/>
      <c r="B3" s="188"/>
    </row>
    <row r="4" ht="18" customHeight="1">
      <c r="B4" s="48"/>
    </row>
    <row r="5" spans="1:2" s="8" customFormat="1" ht="18" customHeight="1">
      <c r="A5" s="222"/>
      <c r="B5" s="247"/>
    </row>
    <row r="6" spans="1:2" s="8" customFormat="1" ht="18" customHeight="1">
      <c r="A6" s="170"/>
      <c r="B6" s="248"/>
    </row>
    <row r="7" spans="1:2" s="8" customFormat="1" ht="18" customHeight="1">
      <c r="A7" s="223"/>
      <c r="B7" s="211"/>
    </row>
    <row r="8" spans="1:2" s="8" customFormat="1" ht="18" customHeight="1">
      <c r="A8" s="223"/>
      <c r="B8" s="211"/>
    </row>
    <row r="9" spans="1:2" s="8" customFormat="1" ht="18" customHeight="1">
      <c r="A9" s="223"/>
      <c r="B9" s="248"/>
    </row>
    <row r="10" spans="1:2" s="8" customFormat="1" ht="18" customHeight="1">
      <c r="A10" s="223"/>
      <c r="B10" s="211"/>
    </row>
    <row r="11" spans="1:2" s="8" customFormat="1" ht="30" customHeight="1">
      <c r="A11" s="309" t="s">
        <v>922</v>
      </c>
      <c r="B11" s="224"/>
    </row>
    <row r="12" spans="1:2" s="8" customFormat="1" ht="9.75" customHeight="1">
      <c r="A12" s="309"/>
      <c r="B12" s="224"/>
    </row>
    <row r="13" spans="1:2" s="8" customFormat="1" ht="30" customHeight="1">
      <c r="A13" s="309" t="s">
        <v>921</v>
      </c>
      <c r="B13" s="224"/>
    </row>
    <row r="14" spans="1:2" s="8" customFormat="1" ht="9.75" customHeight="1">
      <c r="A14" s="309"/>
      <c r="B14" s="224"/>
    </row>
    <row r="15" spans="1:2" s="8" customFormat="1" ht="29.25" customHeight="1">
      <c r="A15" s="309" t="s">
        <v>490</v>
      </c>
      <c r="B15" s="224"/>
    </row>
    <row r="16" spans="1:2" s="8" customFormat="1" ht="18" customHeight="1">
      <c r="A16" s="33"/>
      <c r="B16" s="213"/>
    </row>
    <row r="17" spans="1:2" s="8" customFormat="1" ht="18" customHeight="1">
      <c r="A17" s="225"/>
      <c r="B17" s="211"/>
    </row>
    <row r="18" spans="1:2" s="8" customFormat="1" ht="18" customHeight="1">
      <c r="A18" s="33"/>
      <c r="B18" s="213"/>
    </row>
    <row r="19" spans="1:2" s="8" customFormat="1" ht="18" customHeight="1">
      <c r="A19" s="33"/>
      <c r="B19" s="213"/>
    </row>
    <row r="20" spans="1:2" s="8" customFormat="1" ht="18" customHeight="1">
      <c r="A20" s="33"/>
      <c r="B20" s="213"/>
    </row>
    <row r="21" spans="1:2" s="8" customFormat="1" ht="18" customHeight="1">
      <c r="A21" s="33"/>
      <c r="B21" s="213"/>
    </row>
    <row r="22" spans="1:2" s="8" customFormat="1" ht="18" customHeight="1">
      <c r="A22" s="33"/>
      <c r="B22" s="213"/>
    </row>
    <row r="23" spans="1:2" s="8" customFormat="1" ht="18" customHeight="1">
      <c r="A23" s="33"/>
      <c r="B23" s="213"/>
    </row>
    <row r="24" spans="1:2" s="8" customFormat="1" ht="18" customHeight="1">
      <c r="A24" s="33"/>
      <c r="B24" s="213"/>
    </row>
    <row r="25" spans="1:2" s="8" customFormat="1" ht="18" customHeight="1">
      <c r="A25" s="33"/>
      <c r="B25" s="213"/>
    </row>
    <row r="26" spans="1:2" s="8" customFormat="1" ht="18" customHeight="1">
      <c r="A26" s="33"/>
      <c r="B26" s="213"/>
    </row>
    <row r="27" s="8" customFormat="1" ht="18" customHeight="1"/>
    <row r="28" s="8" customFormat="1" ht="18" customHeight="1"/>
    <row r="29" s="8" customFormat="1" ht="18" customHeight="1"/>
    <row r="30" ht="18" customHeight="1">
      <c r="A30" s="9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/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&amp;P+52&amp;]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2"/>
  </sheetPr>
  <dimension ref="A1:K30"/>
  <sheetViews>
    <sheetView zoomScalePageLayoutView="0" workbookViewId="0" topLeftCell="A1">
      <selection activeCell="O19" sqref="O19"/>
    </sheetView>
  </sheetViews>
  <sheetFormatPr defaultColWidth="8.796875" defaultRowHeight="15"/>
  <cols>
    <col min="1" max="1" width="16" style="8" customWidth="1"/>
    <col min="2" max="2" width="3.3984375" style="8" customWidth="1"/>
    <col min="3" max="3" width="3.8984375" style="8" customWidth="1"/>
    <col min="4" max="4" width="3.69921875" style="8" customWidth="1"/>
    <col min="5" max="5" width="3.8984375" style="8" customWidth="1"/>
    <col min="6" max="6" width="3.59765625" style="8" customWidth="1"/>
    <col min="7" max="11" width="3.8984375" style="8" customWidth="1"/>
    <col min="12" max="16384" width="8.8984375" style="8" customWidth="1"/>
  </cols>
  <sheetData>
    <row r="1" ht="15" customHeight="1">
      <c r="A1" s="8" t="s">
        <v>491</v>
      </c>
    </row>
    <row r="2" spans="1:11" ht="27" customHeight="1">
      <c r="A2" s="688" t="s">
        <v>492</v>
      </c>
      <c r="B2" s="688"/>
      <c r="C2" s="688"/>
      <c r="D2" s="688"/>
      <c r="E2" s="688"/>
      <c r="F2" s="672"/>
      <c r="G2" s="672"/>
      <c r="H2" s="672"/>
      <c r="I2" s="672"/>
      <c r="J2" s="672"/>
      <c r="K2" s="672"/>
    </row>
    <row r="3" spans="1:11" ht="18.75" customHeight="1">
      <c r="A3" s="666" t="s">
        <v>1116</v>
      </c>
      <c r="B3" s="666"/>
      <c r="C3" s="666"/>
      <c r="D3" s="666"/>
      <c r="E3" s="666"/>
      <c r="F3" s="672"/>
      <c r="G3" s="672"/>
      <c r="H3" s="672"/>
      <c r="I3" s="672"/>
      <c r="J3" s="672"/>
      <c r="K3" s="672"/>
    </row>
    <row r="4" spans="1:5" ht="9.75" customHeight="1">
      <c r="A4" s="28"/>
      <c r="B4" s="334"/>
      <c r="C4" s="334"/>
      <c r="D4" s="33"/>
      <c r="E4" s="33"/>
    </row>
    <row r="5" spans="4:9" ht="8.25" customHeight="1">
      <c r="D5" s="197"/>
      <c r="E5" s="197"/>
      <c r="H5" s="197"/>
      <c r="I5" s="197"/>
    </row>
    <row r="6" spans="1:11" ht="15.75" customHeight="1">
      <c r="A6" s="59"/>
      <c r="B6" s="690">
        <v>2011</v>
      </c>
      <c r="C6" s="691"/>
      <c r="D6" s="690">
        <v>2012</v>
      </c>
      <c r="E6" s="691"/>
      <c r="F6" s="690">
        <v>2013</v>
      </c>
      <c r="G6" s="691"/>
      <c r="H6" s="692">
        <v>2014</v>
      </c>
      <c r="I6" s="693"/>
      <c r="J6" s="692">
        <v>2015</v>
      </c>
      <c r="K6" s="693"/>
    </row>
    <row r="7" spans="1:11" ht="30.75" customHeight="1">
      <c r="A7" s="51"/>
      <c r="B7" s="261" t="s">
        <v>493</v>
      </c>
      <c r="C7" s="261" t="s">
        <v>494</v>
      </c>
      <c r="D7" s="261" t="s">
        <v>493</v>
      </c>
      <c r="E7" s="261" t="s">
        <v>494</v>
      </c>
      <c r="F7" s="261" t="s">
        <v>493</v>
      </c>
      <c r="G7" s="261" t="s">
        <v>494</v>
      </c>
      <c r="H7" s="261" t="s">
        <v>493</v>
      </c>
      <c r="I7" s="261" t="s">
        <v>494</v>
      </c>
      <c r="J7" s="261" t="s">
        <v>493</v>
      </c>
      <c r="K7" s="261" t="s">
        <v>494</v>
      </c>
    </row>
    <row r="8" spans="1:11" ht="7.5" customHeight="1">
      <c r="A8" s="257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9.5" customHeight="1">
      <c r="A9" s="93" t="s">
        <v>3</v>
      </c>
      <c r="B9" s="262">
        <f aca="true" t="shared" si="0" ref="B9:G9">B11+B12+B13</f>
        <v>941</v>
      </c>
      <c r="C9" s="262">
        <f t="shared" si="0"/>
        <v>1885</v>
      </c>
      <c r="D9" s="262">
        <f t="shared" si="0"/>
        <v>960</v>
      </c>
      <c r="E9" s="262">
        <f t="shared" si="0"/>
        <v>1910</v>
      </c>
      <c r="F9" s="262">
        <f t="shared" si="0"/>
        <v>1040</v>
      </c>
      <c r="G9" s="262">
        <f t="shared" si="0"/>
        <v>2015</v>
      </c>
      <c r="H9" s="460">
        <v>1039</v>
      </c>
      <c r="I9" s="460">
        <f>I11+I12+I13</f>
        <v>1908</v>
      </c>
      <c r="J9" s="460">
        <f>J11+J12+J13</f>
        <v>953</v>
      </c>
      <c r="K9" s="460">
        <f>K11+K12+K13</f>
        <v>1746</v>
      </c>
    </row>
    <row r="10" spans="1:11" ht="16.5" customHeight="1">
      <c r="A10" s="263" t="s">
        <v>495</v>
      </c>
      <c r="B10" s="78"/>
      <c r="C10" s="78"/>
      <c r="D10" s="27"/>
      <c r="E10" s="27"/>
      <c r="F10" s="27"/>
      <c r="G10" s="27"/>
      <c r="H10" s="27"/>
      <c r="I10" s="27"/>
      <c r="J10" s="27"/>
      <c r="K10" s="27"/>
    </row>
    <row r="11" spans="1:11" ht="16.5" customHeight="1">
      <c r="A11" s="18" t="s">
        <v>496</v>
      </c>
      <c r="B11" s="258">
        <v>0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7"/>
      <c r="I11" s="27"/>
      <c r="J11" s="258">
        <v>0</v>
      </c>
      <c r="K11" s="258">
        <v>0</v>
      </c>
    </row>
    <row r="12" spans="1:11" ht="16.5" customHeight="1">
      <c r="A12" s="18" t="s">
        <v>497</v>
      </c>
      <c r="B12" s="27">
        <v>935</v>
      </c>
      <c r="C12" s="27">
        <v>1860</v>
      </c>
      <c r="D12" s="27">
        <v>955</v>
      </c>
      <c r="E12" s="27">
        <v>1888</v>
      </c>
      <c r="F12" s="27">
        <v>1038</v>
      </c>
      <c r="G12" s="27">
        <v>2007</v>
      </c>
      <c r="H12" s="315">
        <v>1037</v>
      </c>
      <c r="I12" s="315">
        <v>1900</v>
      </c>
      <c r="J12" s="27">
        <v>950</v>
      </c>
      <c r="K12" s="315">
        <v>1722</v>
      </c>
    </row>
    <row r="13" spans="1:11" ht="16.5" customHeight="1">
      <c r="A13" s="27" t="s">
        <v>498</v>
      </c>
      <c r="B13" s="27">
        <v>6</v>
      </c>
      <c r="C13" s="27">
        <v>25</v>
      </c>
      <c r="D13" s="27">
        <v>5</v>
      </c>
      <c r="E13" s="27">
        <v>22</v>
      </c>
      <c r="F13" s="27">
        <v>2</v>
      </c>
      <c r="G13" s="27">
        <v>8</v>
      </c>
      <c r="H13" s="27">
        <v>2</v>
      </c>
      <c r="I13" s="27">
        <v>8</v>
      </c>
      <c r="J13" s="27">
        <v>3</v>
      </c>
      <c r="K13" s="27">
        <v>24</v>
      </c>
    </row>
    <row r="14" spans="1:11" ht="16.5" customHeight="1">
      <c r="A14" s="263" t="s">
        <v>499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6.5" customHeight="1">
      <c r="A15" s="18" t="s">
        <v>500</v>
      </c>
      <c r="B15" s="258">
        <v>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389" t="s">
        <v>29</v>
      </c>
      <c r="I15" s="389" t="s">
        <v>29</v>
      </c>
      <c r="J15" s="258">
        <v>0</v>
      </c>
      <c r="K15" s="258">
        <v>0</v>
      </c>
    </row>
    <row r="16" spans="1:11" ht="16.5" customHeight="1">
      <c r="A16" s="18" t="s">
        <v>501</v>
      </c>
      <c r="B16" s="27">
        <v>513</v>
      </c>
      <c r="C16" s="27">
        <v>956</v>
      </c>
      <c r="D16" s="27">
        <v>538</v>
      </c>
      <c r="E16" s="27">
        <v>987</v>
      </c>
      <c r="F16" s="27">
        <v>582</v>
      </c>
      <c r="G16" s="27">
        <v>1055</v>
      </c>
      <c r="H16" s="27">
        <v>583</v>
      </c>
      <c r="I16" s="315">
        <v>1046</v>
      </c>
      <c r="J16" s="27">
        <v>509</v>
      </c>
      <c r="K16" s="27">
        <v>993</v>
      </c>
    </row>
    <row r="17" spans="1:11" ht="16.5" customHeight="1">
      <c r="A17" s="18" t="s">
        <v>502</v>
      </c>
      <c r="B17" s="258">
        <v>0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389" t="s">
        <v>29</v>
      </c>
      <c r="I17" s="389" t="s">
        <v>29</v>
      </c>
      <c r="J17" s="27">
        <v>7</v>
      </c>
      <c r="K17" s="27">
        <v>9</v>
      </c>
    </row>
    <row r="18" spans="1:11" ht="16.5" customHeight="1">
      <c r="A18" s="18" t="s">
        <v>503</v>
      </c>
      <c r="B18" s="27">
        <v>127</v>
      </c>
      <c r="C18" s="27">
        <v>205</v>
      </c>
      <c r="D18" s="27">
        <v>122</v>
      </c>
      <c r="E18" s="27">
        <v>196</v>
      </c>
      <c r="F18" s="27">
        <v>132</v>
      </c>
      <c r="G18" s="27">
        <v>217</v>
      </c>
      <c r="H18" s="27">
        <v>132</v>
      </c>
      <c r="I18" s="27">
        <v>189</v>
      </c>
      <c r="J18" s="27">
        <v>97</v>
      </c>
      <c r="K18" s="27">
        <v>119</v>
      </c>
    </row>
    <row r="19" spans="1:11" ht="16.5" customHeight="1">
      <c r="A19" s="259" t="s">
        <v>504</v>
      </c>
      <c r="B19" s="258">
        <v>0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7"/>
      <c r="I19" s="27"/>
      <c r="J19" s="27">
        <v>2</v>
      </c>
      <c r="K19" s="27">
        <v>2</v>
      </c>
    </row>
    <row r="20" spans="1:11" ht="16.5" customHeight="1">
      <c r="A20" s="27" t="s">
        <v>505</v>
      </c>
      <c r="B20" s="27">
        <v>91</v>
      </c>
      <c r="C20" s="27">
        <v>219</v>
      </c>
      <c r="D20" s="27">
        <v>92</v>
      </c>
      <c r="E20" s="27">
        <v>170</v>
      </c>
      <c r="F20" s="27">
        <v>102</v>
      </c>
      <c r="G20" s="27">
        <v>180</v>
      </c>
      <c r="H20" s="27">
        <v>105</v>
      </c>
      <c r="I20" s="27">
        <v>172</v>
      </c>
      <c r="J20" s="27">
        <v>99</v>
      </c>
      <c r="K20" s="27">
        <v>128</v>
      </c>
    </row>
    <row r="21" spans="1:11" ht="16.5" customHeight="1">
      <c r="A21" s="27" t="s">
        <v>506</v>
      </c>
      <c r="B21" s="27">
        <v>7</v>
      </c>
      <c r="C21" s="27">
        <v>14</v>
      </c>
      <c r="D21" s="27">
        <v>6</v>
      </c>
      <c r="E21" s="27">
        <v>13</v>
      </c>
      <c r="F21" s="27">
        <v>5</v>
      </c>
      <c r="G21" s="27">
        <v>11</v>
      </c>
      <c r="H21" s="27">
        <v>5</v>
      </c>
      <c r="I21" s="27">
        <v>10</v>
      </c>
      <c r="J21" s="27">
        <v>4</v>
      </c>
      <c r="K21" s="27">
        <v>4</v>
      </c>
    </row>
    <row r="22" spans="1:11" ht="16.5" customHeight="1">
      <c r="A22" s="27" t="s">
        <v>507</v>
      </c>
      <c r="B22" s="258">
        <v>0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7"/>
      <c r="I22" s="27"/>
      <c r="J22" s="27">
        <v>2</v>
      </c>
      <c r="K22" s="27">
        <v>3</v>
      </c>
    </row>
    <row r="23" spans="1:11" ht="25.5">
      <c r="A23" s="105" t="s">
        <v>508</v>
      </c>
      <c r="B23" s="27">
        <v>24</v>
      </c>
      <c r="C23" s="27">
        <v>43</v>
      </c>
      <c r="D23" s="27">
        <v>18</v>
      </c>
      <c r="E23" s="27">
        <v>38</v>
      </c>
      <c r="F23" s="27">
        <v>20</v>
      </c>
      <c r="G23" s="27">
        <v>36</v>
      </c>
      <c r="H23" s="27">
        <v>18</v>
      </c>
      <c r="I23" s="27">
        <v>32</v>
      </c>
      <c r="J23" s="27">
        <v>17</v>
      </c>
      <c r="K23" s="27">
        <v>40</v>
      </c>
    </row>
    <row r="24" spans="1:11" ht="16.5" customHeight="1">
      <c r="A24" s="27" t="s">
        <v>509</v>
      </c>
      <c r="B24" s="27">
        <v>110</v>
      </c>
      <c r="C24" s="27">
        <v>301</v>
      </c>
      <c r="D24" s="27">
        <v>115</v>
      </c>
      <c r="E24" s="27">
        <v>354</v>
      </c>
      <c r="F24" s="27">
        <v>123</v>
      </c>
      <c r="G24" s="27">
        <v>361</v>
      </c>
      <c r="H24" s="27">
        <v>120</v>
      </c>
      <c r="I24" s="27">
        <v>312</v>
      </c>
      <c r="J24" s="27">
        <v>111</v>
      </c>
      <c r="K24" s="27">
        <v>219</v>
      </c>
    </row>
    <row r="25" spans="1:11" ht="16.5" customHeight="1">
      <c r="A25" s="27" t="s">
        <v>510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</row>
    <row r="26" spans="1:11" ht="16.5" customHeight="1">
      <c r="A26" s="27" t="s">
        <v>901</v>
      </c>
      <c r="B26" s="27">
        <v>18</v>
      </c>
      <c r="C26" s="27">
        <v>28</v>
      </c>
      <c r="D26" s="27">
        <v>16</v>
      </c>
      <c r="E26" s="27">
        <v>25</v>
      </c>
      <c r="F26" s="27">
        <v>22</v>
      </c>
      <c r="G26" s="27">
        <v>34</v>
      </c>
      <c r="H26" s="27">
        <v>20</v>
      </c>
      <c r="I26" s="27">
        <v>31</v>
      </c>
      <c r="J26" s="27">
        <v>46</v>
      </c>
      <c r="K26" s="27">
        <v>87</v>
      </c>
    </row>
    <row r="27" spans="1:11" ht="25.5">
      <c r="A27" s="105" t="s">
        <v>902</v>
      </c>
      <c r="B27" s="27">
        <v>45</v>
      </c>
      <c r="C27" s="27">
        <v>94</v>
      </c>
      <c r="D27" s="27">
        <v>48</v>
      </c>
      <c r="E27" s="27">
        <v>105</v>
      </c>
      <c r="F27" s="27">
        <v>52</v>
      </c>
      <c r="G27" s="27">
        <v>113</v>
      </c>
      <c r="H27" s="27">
        <v>54</v>
      </c>
      <c r="I27" s="27">
        <v>108</v>
      </c>
      <c r="J27" s="27">
        <v>56</v>
      </c>
      <c r="K27" s="27">
        <v>118</v>
      </c>
    </row>
    <row r="28" spans="1:11" ht="15" customHeight="1">
      <c r="A28" s="27" t="s">
        <v>511</v>
      </c>
      <c r="B28" s="27">
        <v>6</v>
      </c>
      <c r="C28" s="27">
        <v>25</v>
      </c>
      <c r="D28" s="27">
        <v>5</v>
      </c>
      <c r="E28" s="27">
        <v>22</v>
      </c>
      <c r="F28" s="27">
        <v>2</v>
      </c>
      <c r="G28" s="27">
        <v>8</v>
      </c>
      <c r="H28" s="27">
        <v>2</v>
      </c>
      <c r="I28" s="27">
        <v>8</v>
      </c>
      <c r="J28" s="27">
        <v>3</v>
      </c>
      <c r="K28" s="27">
        <v>24</v>
      </c>
    </row>
    <row r="29" spans="1:11" ht="7.5" customHeight="1">
      <c r="A29" s="62"/>
      <c r="B29" s="53"/>
      <c r="C29" s="53"/>
      <c r="D29" s="62"/>
      <c r="E29" s="62"/>
      <c r="F29" s="62"/>
      <c r="G29" s="62"/>
      <c r="H29" s="62"/>
      <c r="I29" s="62"/>
      <c r="J29" s="62"/>
      <c r="K29" s="62"/>
    </row>
    <row r="30" spans="8:9" ht="12.75">
      <c r="H30" s="430"/>
      <c r="I30" s="430"/>
    </row>
  </sheetData>
  <sheetProtection/>
  <mergeCells count="7">
    <mergeCell ref="B6:C6"/>
    <mergeCell ref="A2:K2"/>
    <mergeCell ref="A3:K3"/>
    <mergeCell ref="J6:K6"/>
    <mergeCell ref="H6:I6"/>
    <mergeCell ref="F6:G6"/>
    <mergeCell ref="D6:E6"/>
  </mergeCells>
  <printOptions horizontalCentered="1"/>
  <pageMargins left="0" right="0" top="0.47244094488189" bottom="1.5" header="0" footer="1.2"/>
  <pageSetup horizontalDpi="600" verticalDpi="600" orientation="portrait" paperSize="28" r:id="rId1"/>
  <headerFooter alignWithMargins="0">
    <oddFooter>&amp;L&amp;9NIEN GIAM THONG KE HUYỆN TRI TON 2015&amp;R&amp;"Arial,thường"&amp;9Trang &amp;P+53&amp;]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2"/>
  </sheetPr>
  <dimension ref="A1:K27"/>
  <sheetViews>
    <sheetView zoomScalePageLayoutView="0" workbookViewId="0" topLeftCell="A1">
      <selection activeCell="O7" sqref="O7"/>
    </sheetView>
  </sheetViews>
  <sheetFormatPr defaultColWidth="8.796875" defaultRowHeight="15"/>
  <cols>
    <col min="1" max="1" width="12.3984375" style="8" customWidth="1"/>
    <col min="2" max="11" width="4" style="8" customWidth="1"/>
    <col min="12" max="16384" width="8.8984375" style="8" customWidth="1"/>
  </cols>
  <sheetData>
    <row r="1" ht="15.75" customHeight="1">
      <c r="A1" s="8" t="s">
        <v>512</v>
      </c>
    </row>
    <row r="2" spans="1:11" ht="33" customHeight="1">
      <c r="A2" s="694" t="s">
        <v>492</v>
      </c>
      <c r="B2" s="694"/>
      <c r="C2" s="694"/>
      <c r="D2" s="694"/>
      <c r="E2" s="694"/>
      <c r="F2" s="694"/>
      <c r="G2" s="694"/>
      <c r="H2" s="694"/>
      <c r="I2" s="694"/>
      <c r="J2" s="672"/>
      <c r="K2" s="672"/>
    </row>
    <row r="3" spans="1:11" ht="18">
      <c r="A3" s="695" t="s">
        <v>999</v>
      </c>
      <c r="B3" s="695"/>
      <c r="C3" s="695"/>
      <c r="D3" s="695"/>
      <c r="E3" s="695"/>
      <c r="F3" s="695"/>
      <c r="G3" s="695"/>
      <c r="H3" s="695"/>
      <c r="I3" s="695"/>
      <c r="J3" s="672"/>
      <c r="K3" s="672"/>
    </row>
    <row r="4" spans="1:6" ht="12.75" customHeight="1">
      <c r="A4" s="69"/>
      <c r="F4" s="33"/>
    </row>
    <row r="5" ht="12.75">
      <c r="A5" s="69"/>
    </row>
    <row r="6" spans="1:11" s="35" customFormat="1" ht="15.75" customHeight="1">
      <c r="A6" s="59"/>
      <c r="B6" s="690">
        <v>2011</v>
      </c>
      <c r="C6" s="691"/>
      <c r="D6" s="690">
        <v>2012</v>
      </c>
      <c r="E6" s="691"/>
      <c r="F6" s="698">
        <v>2013</v>
      </c>
      <c r="G6" s="699"/>
      <c r="H6" s="692">
        <v>2014</v>
      </c>
      <c r="I6" s="693"/>
      <c r="J6" s="696">
        <v>2015</v>
      </c>
      <c r="K6" s="697"/>
    </row>
    <row r="7" spans="1:11" ht="30.75" customHeight="1">
      <c r="A7" s="87"/>
      <c r="B7" s="261" t="s">
        <v>493</v>
      </c>
      <c r="C7" s="261" t="s">
        <v>494</v>
      </c>
      <c r="D7" s="261" t="s">
        <v>493</v>
      </c>
      <c r="E7" s="261" t="s">
        <v>494</v>
      </c>
      <c r="F7" s="261" t="s">
        <v>493</v>
      </c>
      <c r="G7" s="261" t="s">
        <v>494</v>
      </c>
      <c r="H7" s="261" t="s">
        <v>493</v>
      </c>
      <c r="I7" s="261" t="s">
        <v>494</v>
      </c>
      <c r="J7" s="261" t="s">
        <v>493</v>
      </c>
      <c r="K7" s="261" t="s">
        <v>494</v>
      </c>
    </row>
    <row r="8" spans="1:11" ht="7.5" customHeight="1">
      <c r="A8" s="156"/>
      <c r="B8" s="78"/>
      <c r="C8" s="78"/>
      <c r="D8" s="78"/>
      <c r="E8" s="78"/>
      <c r="F8" s="78"/>
      <c r="G8" s="78"/>
      <c r="H8" s="78"/>
      <c r="I8" s="78"/>
      <c r="J8" s="78"/>
      <c r="K8" s="352"/>
    </row>
    <row r="9" spans="1:11" ht="21" customHeight="1">
      <c r="A9" s="93" t="s">
        <v>226</v>
      </c>
      <c r="B9" s="264">
        <f>SUM(B10:B24)</f>
        <v>941</v>
      </c>
      <c r="C9" s="264">
        <f>SUM(C10:C24)</f>
        <v>1885</v>
      </c>
      <c r="D9" s="264">
        <f>SUM(D10:D24)</f>
        <v>960</v>
      </c>
      <c r="E9" s="264">
        <f>SUM(E10:E24)</f>
        <v>1910</v>
      </c>
      <c r="F9" s="264">
        <f aca="true" t="shared" si="0" ref="F9:K9">SUM(F10:F24)</f>
        <v>1040</v>
      </c>
      <c r="G9" s="264">
        <f t="shared" si="0"/>
        <v>2015</v>
      </c>
      <c r="H9" s="264">
        <f t="shared" si="0"/>
        <v>1039</v>
      </c>
      <c r="I9" s="264">
        <f t="shared" si="0"/>
        <v>1908</v>
      </c>
      <c r="J9" s="131">
        <f t="shared" si="0"/>
        <v>953</v>
      </c>
      <c r="K9" s="131">
        <f t="shared" si="0"/>
        <v>1746</v>
      </c>
    </row>
    <row r="10" spans="1:11" ht="19.5" customHeight="1">
      <c r="A10" s="18" t="s">
        <v>353</v>
      </c>
      <c r="B10" s="27">
        <v>125</v>
      </c>
      <c r="C10" s="27">
        <v>272</v>
      </c>
      <c r="D10" s="27">
        <v>144</v>
      </c>
      <c r="E10" s="27">
        <v>291</v>
      </c>
      <c r="F10" s="27">
        <v>138</v>
      </c>
      <c r="G10" s="27">
        <v>291</v>
      </c>
      <c r="H10" s="461">
        <v>138</v>
      </c>
      <c r="I10" s="461">
        <v>276</v>
      </c>
      <c r="J10" s="27">
        <v>115</v>
      </c>
      <c r="K10" s="353">
        <v>213</v>
      </c>
    </row>
    <row r="11" spans="1:11" ht="19.5" customHeight="1">
      <c r="A11" s="18" t="s">
        <v>354</v>
      </c>
      <c r="B11" s="27">
        <v>183</v>
      </c>
      <c r="C11" s="27">
        <v>322</v>
      </c>
      <c r="D11" s="27">
        <v>193</v>
      </c>
      <c r="E11" s="27">
        <v>348</v>
      </c>
      <c r="F11" s="27">
        <v>202</v>
      </c>
      <c r="G11" s="27">
        <v>344</v>
      </c>
      <c r="H11" s="461">
        <v>202</v>
      </c>
      <c r="I11" s="461">
        <v>326</v>
      </c>
      <c r="J11" s="27">
        <v>189</v>
      </c>
      <c r="K11" s="353">
        <v>297</v>
      </c>
    </row>
    <row r="12" spans="1:11" ht="19.5" customHeight="1">
      <c r="A12" s="18" t="s">
        <v>355</v>
      </c>
      <c r="B12" s="27">
        <v>14</v>
      </c>
      <c r="C12" s="27">
        <v>35</v>
      </c>
      <c r="D12" s="27">
        <v>11</v>
      </c>
      <c r="E12" s="27">
        <v>28</v>
      </c>
      <c r="F12" s="27">
        <v>5</v>
      </c>
      <c r="G12" s="27">
        <v>10</v>
      </c>
      <c r="H12" s="461">
        <v>5</v>
      </c>
      <c r="I12" s="461">
        <v>9</v>
      </c>
      <c r="J12" s="27">
        <v>6</v>
      </c>
      <c r="K12" s="353">
        <v>15</v>
      </c>
    </row>
    <row r="13" spans="1:11" ht="19.5" customHeight="1">
      <c r="A13" s="18" t="s">
        <v>356</v>
      </c>
      <c r="B13" s="27">
        <v>50</v>
      </c>
      <c r="C13" s="27">
        <v>93</v>
      </c>
      <c r="D13" s="27">
        <v>52</v>
      </c>
      <c r="E13" s="27">
        <v>96</v>
      </c>
      <c r="F13" s="27">
        <v>55</v>
      </c>
      <c r="G13" s="27">
        <v>99</v>
      </c>
      <c r="H13" s="461">
        <v>55</v>
      </c>
      <c r="I13" s="461">
        <v>94</v>
      </c>
      <c r="J13" s="27">
        <v>30</v>
      </c>
      <c r="K13" s="353">
        <v>58</v>
      </c>
    </row>
    <row r="14" spans="1:11" ht="19.5" customHeight="1">
      <c r="A14" s="18" t="s">
        <v>357</v>
      </c>
      <c r="B14" s="27">
        <v>16</v>
      </c>
      <c r="C14" s="27">
        <v>33</v>
      </c>
      <c r="D14" s="27">
        <v>23</v>
      </c>
      <c r="E14" s="27">
        <v>51</v>
      </c>
      <c r="F14" s="27">
        <v>25</v>
      </c>
      <c r="G14" s="27">
        <v>35</v>
      </c>
      <c r="H14" s="461">
        <v>25</v>
      </c>
      <c r="I14" s="461">
        <v>33</v>
      </c>
      <c r="J14" s="27">
        <v>38</v>
      </c>
      <c r="K14" s="353">
        <v>65</v>
      </c>
    </row>
    <row r="15" spans="1:11" ht="19.5" customHeight="1">
      <c r="A15" s="18" t="s">
        <v>358</v>
      </c>
      <c r="B15" s="27">
        <v>12</v>
      </c>
      <c r="C15" s="27">
        <v>23</v>
      </c>
      <c r="D15" s="27">
        <v>8</v>
      </c>
      <c r="E15" s="27">
        <v>15</v>
      </c>
      <c r="F15" s="27">
        <v>13</v>
      </c>
      <c r="G15" s="27">
        <v>25</v>
      </c>
      <c r="H15" s="461">
        <v>13</v>
      </c>
      <c r="I15" s="461">
        <v>24</v>
      </c>
      <c r="J15" s="27">
        <v>10</v>
      </c>
      <c r="K15" s="353">
        <v>17</v>
      </c>
    </row>
    <row r="16" spans="1:11" ht="19.5" customHeight="1">
      <c r="A16" s="18" t="s">
        <v>359</v>
      </c>
      <c r="B16" s="27">
        <v>131</v>
      </c>
      <c r="C16" s="27">
        <v>266</v>
      </c>
      <c r="D16" s="27">
        <v>121</v>
      </c>
      <c r="E16" s="27">
        <v>254</v>
      </c>
      <c r="F16" s="27">
        <v>145</v>
      </c>
      <c r="G16" s="27">
        <v>284</v>
      </c>
      <c r="H16" s="461">
        <v>145</v>
      </c>
      <c r="I16" s="461">
        <v>269</v>
      </c>
      <c r="J16" s="27">
        <v>180</v>
      </c>
      <c r="K16" s="353">
        <v>348</v>
      </c>
    </row>
    <row r="17" spans="1:11" ht="19.5" customHeight="1">
      <c r="A17" s="18" t="s">
        <v>360</v>
      </c>
      <c r="B17" s="27">
        <v>78</v>
      </c>
      <c r="C17" s="27">
        <v>144</v>
      </c>
      <c r="D17" s="27">
        <v>110</v>
      </c>
      <c r="E17" s="27">
        <v>203</v>
      </c>
      <c r="F17" s="27">
        <v>116</v>
      </c>
      <c r="G17" s="27">
        <v>239</v>
      </c>
      <c r="H17" s="461">
        <v>115</v>
      </c>
      <c r="I17" s="461">
        <v>226</v>
      </c>
      <c r="J17" s="27">
        <v>45</v>
      </c>
      <c r="K17" s="353">
        <v>51</v>
      </c>
    </row>
    <row r="18" spans="1:11" ht="19.5" customHeight="1">
      <c r="A18" s="18" t="s">
        <v>361</v>
      </c>
      <c r="B18" s="27">
        <v>25</v>
      </c>
      <c r="C18" s="27">
        <v>44</v>
      </c>
      <c r="D18" s="27">
        <v>28</v>
      </c>
      <c r="E18" s="27">
        <v>49</v>
      </c>
      <c r="F18" s="27">
        <v>28</v>
      </c>
      <c r="G18" s="27">
        <v>47</v>
      </c>
      <c r="H18" s="461">
        <v>28</v>
      </c>
      <c r="I18" s="461">
        <v>45</v>
      </c>
      <c r="J18" s="27">
        <v>28</v>
      </c>
      <c r="K18" s="353">
        <v>47</v>
      </c>
    </row>
    <row r="19" spans="1:11" ht="19.5" customHeight="1">
      <c r="A19" s="18" t="s">
        <v>362</v>
      </c>
      <c r="B19" s="27">
        <v>39</v>
      </c>
      <c r="C19" s="27">
        <v>107</v>
      </c>
      <c r="D19" s="27">
        <v>21</v>
      </c>
      <c r="E19" s="27">
        <v>58</v>
      </c>
      <c r="F19" s="27">
        <v>20</v>
      </c>
      <c r="G19" s="27">
        <v>52</v>
      </c>
      <c r="H19" s="461">
        <v>20</v>
      </c>
      <c r="I19" s="461">
        <v>49</v>
      </c>
      <c r="J19" s="27">
        <v>33</v>
      </c>
      <c r="K19" s="353">
        <v>97</v>
      </c>
    </row>
    <row r="20" spans="1:11" ht="19.5" customHeight="1">
      <c r="A20" s="18" t="s">
        <v>363</v>
      </c>
      <c r="B20" s="27">
        <v>96</v>
      </c>
      <c r="C20" s="27">
        <v>180</v>
      </c>
      <c r="D20" s="27">
        <v>47</v>
      </c>
      <c r="E20" s="27">
        <v>88</v>
      </c>
      <c r="F20" s="27">
        <v>61</v>
      </c>
      <c r="G20" s="27">
        <v>76</v>
      </c>
      <c r="H20" s="461">
        <v>61</v>
      </c>
      <c r="I20" s="461">
        <v>72</v>
      </c>
      <c r="J20" s="27">
        <v>46</v>
      </c>
      <c r="K20" s="353">
        <v>91</v>
      </c>
    </row>
    <row r="21" spans="1:11" ht="19.5" customHeight="1">
      <c r="A21" s="18" t="s">
        <v>364</v>
      </c>
      <c r="B21" s="27">
        <v>41</v>
      </c>
      <c r="C21" s="27">
        <v>86</v>
      </c>
      <c r="D21" s="27">
        <v>66</v>
      </c>
      <c r="E21" s="27">
        <v>137</v>
      </c>
      <c r="F21" s="27">
        <v>65</v>
      </c>
      <c r="G21" s="27">
        <v>152</v>
      </c>
      <c r="H21" s="461">
        <v>65</v>
      </c>
      <c r="I21" s="461">
        <v>144</v>
      </c>
      <c r="J21" s="27">
        <v>53</v>
      </c>
      <c r="K21" s="353">
        <v>113</v>
      </c>
    </row>
    <row r="22" spans="1:11" ht="19.5" customHeight="1">
      <c r="A22" s="18" t="s">
        <v>365</v>
      </c>
      <c r="B22" s="27">
        <v>52</v>
      </c>
      <c r="C22" s="27">
        <v>97</v>
      </c>
      <c r="D22" s="27">
        <v>47</v>
      </c>
      <c r="E22" s="27">
        <v>87</v>
      </c>
      <c r="F22" s="27">
        <v>57</v>
      </c>
      <c r="G22" s="27">
        <v>104</v>
      </c>
      <c r="H22" s="461">
        <v>57</v>
      </c>
      <c r="I22" s="461">
        <v>98</v>
      </c>
      <c r="J22" s="27">
        <v>65</v>
      </c>
      <c r="K22" s="353">
        <v>103</v>
      </c>
    </row>
    <row r="23" spans="1:11" ht="19.5" customHeight="1">
      <c r="A23" s="18" t="s">
        <v>366</v>
      </c>
      <c r="B23" s="27">
        <v>13</v>
      </c>
      <c r="C23" s="27">
        <v>33</v>
      </c>
      <c r="D23" s="27">
        <v>15</v>
      </c>
      <c r="E23" s="27">
        <v>36</v>
      </c>
      <c r="F23" s="27">
        <v>14</v>
      </c>
      <c r="G23" s="27">
        <v>35</v>
      </c>
      <c r="H23" s="461">
        <v>14</v>
      </c>
      <c r="I23" s="461">
        <v>33</v>
      </c>
      <c r="J23" s="27">
        <v>23</v>
      </c>
      <c r="K23" s="353">
        <v>51</v>
      </c>
    </row>
    <row r="24" spans="1:11" ht="19.5" customHeight="1">
      <c r="A24" s="18" t="s">
        <v>367</v>
      </c>
      <c r="B24" s="27">
        <v>66</v>
      </c>
      <c r="C24" s="27">
        <v>150</v>
      </c>
      <c r="D24" s="27">
        <v>74</v>
      </c>
      <c r="E24" s="27">
        <v>169</v>
      </c>
      <c r="F24" s="27">
        <v>96</v>
      </c>
      <c r="G24" s="27">
        <v>222</v>
      </c>
      <c r="H24" s="461">
        <v>96</v>
      </c>
      <c r="I24" s="461">
        <v>210</v>
      </c>
      <c r="J24" s="27">
        <v>92</v>
      </c>
      <c r="K24" s="353">
        <v>180</v>
      </c>
    </row>
    <row r="25" spans="1:11" ht="5.25" customHeight="1">
      <c r="A25" s="62"/>
      <c r="B25" s="53"/>
      <c r="C25" s="53"/>
      <c r="D25" s="53"/>
      <c r="E25" s="53"/>
      <c r="F25" s="53"/>
      <c r="G25" s="53"/>
      <c r="H25" s="62"/>
      <c r="I25" s="62"/>
      <c r="J25" s="62"/>
      <c r="K25" s="619"/>
    </row>
    <row r="26" spans="4:5" ht="12.75">
      <c r="D26" s="246"/>
      <c r="E26" s="246"/>
    </row>
    <row r="27" ht="12.75">
      <c r="A27" s="9"/>
    </row>
  </sheetData>
  <sheetProtection/>
  <mergeCells count="7">
    <mergeCell ref="B6:C6"/>
    <mergeCell ref="A2:K2"/>
    <mergeCell ref="A3:K3"/>
    <mergeCell ref="J6:K6"/>
    <mergeCell ref="H6:I6"/>
    <mergeCell ref="F6:G6"/>
    <mergeCell ref="D6:E6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&amp;P+54&amp;]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2"/>
  </sheetPr>
  <dimension ref="A1:K42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8.19921875" style="8" customWidth="1"/>
    <col min="2" max="5" width="5.796875" style="8" customWidth="1"/>
    <col min="6" max="6" width="5.8984375" style="8" customWidth="1"/>
    <col min="7" max="16384" width="8.8984375" style="8" customWidth="1"/>
  </cols>
  <sheetData>
    <row r="1" ht="15" customHeight="1">
      <c r="A1" s="8" t="s">
        <v>513</v>
      </c>
    </row>
    <row r="2" ht="9.75" customHeight="1"/>
    <row r="3" spans="1:5" ht="21.75" customHeight="1">
      <c r="A3" s="615" t="s">
        <v>1115</v>
      </c>
      <c r="B3" s="615"/>
      <c r="C3" s="615"/>
      <c r="D3" s="605"/>
      <c r="E3" s="605"/>
    </row>
    <row r="4" spans="1:5" ht="16.5" customHeight="1">
      <c r="A4" s="616" t="s">
        <v>1225</v>
      </c>
      <c r="B4" s="616"/>
      <c r="C4" s="616"/>
      <c r="D4" s="1"/>
      <c r="E4" s="1"/>
    </row>
    <row r="5" spans="1:3" ht="9.75" customHeight="1">
      <c r="A5" s="28"/>
      <c r="B5" s="28"/>
      <c r="C5" s="28"/>
    </row>
    <row r="6" spans="2:7" ht="19.5" customHeight="1">
      <c r="B6" s="48"/>
      <c r="D6" s="700" t="s">
        <v>993</v>
      </c>
      <c r="E6" s="670"/>
      <c r="F6" s="670"/>
      <c r="G6" s="617"/>
    </row>
    <row r="7" spans="1:6" ht="21.75" customHeight="1">
      <c r="A7" s="189"/>
      <c r="B7" s="13">
        <v>2011</v>
      </c>
      <c r="C7" s="61">
        <v>2012</v>
      </c>
      <c r="D7" s="61">
        <v>2013</v>
      </c>
      <c r="E7" s="61">
        <v>2014</v>
      </c>
      <c r="F7" s="13">
        <v>2015</v>
      </c>
    </row>
    <row r="8" spans="1:6" ht="7.5" customHeight="1">
      <c r="A8" s="189"/>
      <c r="B8" s="78"/>
      <c r="C8" s="78"/>
      <c r="D8" s="78"/>
      <c r="E8" s="78"/>
      <c r="F8" s="78"/>
    </row>
    <row r="9" spans="1:11" ht="19.5" customHeight="1">
      <c r="A9" s="93" t="s">
        <v>3</v>
      </c>
      <c r="B9" s="276">
        <f>B12+B14+B15</f>
        <v>422643</v>
      </c>
      <c r="C9" s="276">
        <f>C12+C14+C15</f>
        <v>456912</v>
      </c>
      <c r="D9" s="276">
        <f>D12+D14+D15</f>
        <v>504616</v>
      </c>
      <c r="E9" s="276">
        <f>E12+E14+E15</f>
        <v>579263</v>
      </c>
      <c r="F9" s="276">
        <f>F12+F14+F15</f>
        <v>672755</v>
      </c>
      <c r="G9" s="252"/>
      <c r="H9" s="252"/>
      <c r="I9" s="252"/>
      <c r="J9" s="252"/>
      <c r="K9" s="252"/>
    </row>
    <row r="10" spans="1:6" ht="9.75" customHeight="1">
      <c r="A10" s="93"/>
      <c r="B10" s="78"/>
      <c r="C10" s="78"/>
      <c r="D10" s="78"/>
      <c r="E10" s="260"/>
      <c r="F10" s="78"/>
    </row>
    <row r="11" spans="1:6" ht="19.5" customHeight="1">
      <c r="A11" s="131" t="s">
        <v>514</v>
      </c>
      <c r="B11" s="78"/>
      <c r="C11" s="78"/>
      <c r="D11" s="78"/>
      <c r="E11" s="260"/>
      <c r="F11" s="78"/>
    </row>
    <row r="12" spans="1:6" ht="18" customHeight="1">
      <c r="A12" s="265" t="s">
        <v>515</v>
      </c>
      <c r="B12" s="109">
        <v>243676</v>
      </c>
      <c r="C12" s="109">
        <v>265056</v>
      </c>
      <c r="D12" s="109">
        <v>292966</v>
      </c>
      <c r="E12" s="260">
        <v>328614</v>
      </c>
      <c r="F12" s="260">
        <v>359520</v>
      </c>
    </row>
    <row r="13" spans="1:6" ht="18" customHeight="1">
      <c r="A13" s="265" t="s">
        <v>516</v>
      </c>
      <c r="B13" s="267">
        <v>0</v>
      </c>
      <c r="C13" s="267">
        <v>0</v>
      </c>
      <c r="D13" s="267">
        <v>0</v>
      </c>
      <c r="E13" s="267">
        <v>0</v>
      </c>
      <c r="F13" s="267">
        <v>0</v>
      </c>
    </row>
    <row r="14" spans="1:6" ht="18" customHeight="1">
      <c r="A14" s="265" t="s">
        <v>517</v>
      </c>
      <c r="B14" s="109">
        <v>57056</v>
      </c>
      <c r="C14" s="109">
        <v>59398</v>
      </c>
      <c r="D14" s="109">
        <v>61669</v>
      </c>
      <c r="E14" s="260">
        <v>68719</v>
      </c>
      <c r="F14" s="260">
        <v>77711</v>
      </c>
    </row>
    <row r="15" spans="1:6" ht="18" customHeight="1">
      <c r="A15" s="265" t="s">
        <v>656</v>
      </c>
      <c r="B15" s="109">
        <v>121911</v>
      </c>
      <c r="C15" s="109">
        <v>132458</v>
      </c>
      <c r="D15" s="109">
        <v>149981</v>
      </c>
      <c r="E15" s="260">
        <v>181930</v>
      </c>
      <c r="F15" s="260">
        <v>235524</v>
      </c>
    </row>
    <row r="16" spans="1:6" ht="9.75" customHeight="1">
      <c r="A16" s="265"/>
      <c r="B16" s="260"/>
      <c r="C16" s="260"/>
      <c r="D16" s="260"/>
      <c r="E16" s="260"/>
      <c r="F16" s="27"/>
    </row>
    <row r="17" spans="1:6" ht="33.75" customHeight="1">
      <c r="A17" s="266" t="s">
        <v>518</v>
      </c>
      <c r="B17" s="260"/>
      <c r="C17" s="260"/>
      <c r="D17" s="260"/>
      <c r="E17" s="260"/>
      <c r="F17" s="260"/>
    </row>
    <row r="18" spans="1:6" ht="18.75" customHeight="1">
      <c r="A18" s="27" t="s">
        <v>519</v>
      </c>
      <c r="B18" s="109">
        <v>243676</v>
      </c>
      <c r="C18" s="109">
        <v>265056</v>
      </c>
      <c r="D18" s="109">
        <v>292966</v>
      </c>
      <c r="E18" s="260">
        <v>328614</v>
      </c>
      <c r="F18" s="260">
        <v>359520</v>
      </c>
    </row>
    <row r="19" spans="1:6" ht="18.75" customHeight="1">
      <c r="A19" s="27" t="s">
        <v>520</v>
      </c>
      <c r="B19" s="109">
        <v>173994</v>
      </c>
      <c r="C19" s="109">
        <v>186627</v>
      </c>
      <c r="D19" s="109">
        <v>206093</v>
      </c>
      <c r="E19" s="260">
        <v>244741</v>
      </c>
      <c r="F19" s="260">
        <v>306238</v>
      </c>
    </row>
    <row r="20" spans="1:6" ht="18.75" customHeight="1">
      <c r="A20" s="27" t="s">
        <v>521</v>
      </c>
      <c r="B20" s="109">
        <v>4973</v>
      </c>
      <c r="C20" s="109">
        <v>5229</v>
      </c>
      <c r="D20" s="109">
        <v>5557</v>
      </c>
      <c r="E20" s="260">
        <v>5908</v>
      </c>
      <c r="F20" s="260">
        <v>6997</v>
      </c>
    </row>
    <row r="21" spans="1:6" ht="9.75" customHeight="1">
      <c r="A21" s="27"/>
      <c r="B21" s="260"/>
      <c r="C21" s="27"/>
      <c r="D21" s="27"/>
      <c r="E21" s="260"/>
      <c r="F21" s="260"/>
    </row>
    <row r="22" spans="1:6" ht="34.5" customHeight="1">
      <c r="A22" s="266" t="s">
        <v>522</v>
      </c>
      <c r="B22" s="260"/>
      <c r="C22" s="27"/>
      <c r="D22" s="27"/>
      <c r="E22" s="260"/>
      <c r="F22" s="260"/>
    </row>
    <row r="23" spans="1:6" ht="19.5" customHeight="1">
      <c r="A23" s="27" t="s">
        <v>500</v>
      </c>
      <c r="B23" s="109">
        <v>243676</v>
      </c>
      <c r="C23" s="109">
        <v>265056</v>
      </c>
      <c r="D23" s="109">
        <v>292966</v>
      </c>
      <c r="E23" s="260">
        <v>328614</v>
      </c>
      <c r="F23" s="260">
        <v>359520</v>
      </c>
    </row>
    <row r="24" spans="1:6" ht="19.5" customHeight="1">
      <c r="A24" s="18" t="s">
        <v>501</v>
      </c>
      <c r="B24" s="109">
        <v>100916</v>
      </c>
      <c r="C24" s="109">
        <v>107778</v>
      </c>
      <c r="D24" s="109">
        <v>119017</v>
      </c>
      <c r="E24" s="260">
        <v>141337</v>
      </c>
      <c r="F24" s="260">
        <v>171187</v>
      </c>
    </row>
    <row r="25" spans="1:6" ht="19.5" customHeight="1">
      <c r="A25" s="18" t="s">
        <v>502</v>
      </c>
      <c r="B25" s="267">
        <v>0</v>
      </c>
      <c r="C25" s="267">
        <v>0</v>
      </c>
      <c r="D25" s="267">
        <v>0</v>
      </c>
      <c r="E25" s="267">
        <v>0</v>
      </c>
      <c r="F25" s="260">
        <v>3093</v>
      </c>
    </row>
    <row r="26" spans="1:6" ht="19.5" customHeight="1">
      <c r="A26" s="440" t="s">
        <v>503</v>
      </c>
      <c r="B26" s="441">
        <v>7501</v>
      </c>
      <c r="C26" s="441">
        <v>8024</v>
      </c>
      <c r="D26" s="441">
        <v>8862</v>
      </c>
      <c r="E26" s="373">
        <v>10524</v>
      </c>
      <c r="F26" s="373">
        <v>13168</v>
      </c>
    </row>
    <row r="27" spans="1:4" ht="21.75" customHeight="1" hidden="1">
      <c r="A27" s="259" t="s">
        <v>504</v>
      </c>
      <c r="B27" s="109">
        <v>122</v>
      </c>
      <c r="C27" s="27"/>
      <c r="D27" s="27"/>
    </row>
    <row r="28" spans="1:6" ht="21.75" customHeight="1" hidden="1">
      <c r="A28" s="27" t="s">
        <v>505</v>
      </c>
      <c r="B28" s="109">
        <v>3022</v>
      </c>
      <c r="C28" s="315">
        <v>3316.55</v>
      </c>
      <c r="D28" s="315">
        <v>3316.55</v>
      </c>
      <c r="E28" s="316"/>
      <c r="F28" s="137"/>
    </row>
    <row r="29" spans="1:4" ht="21.75" customHeight="1" hidden="1">
      <c r="A29" s="27" t="s">
        <v>506</v>
      </c>
      <c r="B29" s="267">
        <v>0</v>
      </c>
      <c r="C29" s="267">
        <v>0</v>
      </c>
      <c r="D29" s="267">
        <v>0</v>
      </c>
    </row>
    <row r="30" spans="1:4" ht="21.75" customHeight="1" hidden="1">
      <c r="A30" s="27" t="s">
        <v>523</v>
      </c>
      <c r="B30" s="267">
        <v>0</v>
      </c>
      <c r="C30" s="267">
        <v>0</v>
      </c>
      <c r="D30" s="267">
        <v>0</v>
      </c>
    </row>
    <row r="31" spans="1:4" ht="4.5" customHeight="1" hidden="1">
      <c r="A31" s="27"/>
      <c r="B31" s="267"/>
      <c r="C31" s="27"/>
      <c r="D31" s="27"/>
    </row>
    <row r="32" spans="1:6" ht="25.5" customHeight="1" hidden="1">
      <c r="A32" s="105" t="s">
        <v>524</v>
      </c>
      <c r="B32" s="109">
        <v>1864</v>
      </c>
      <c r="C32" s="109">
        <v>1995.01</v>
      </c>
      <c r="D32" s="109">
        <v>1995.01</v>
      </c>
      <c r="E32" s="316"/>
      <c r="F32" s="137"/>
    </row>
    <row r="33" spans="1:6" ht="21.75" customHeight="1" hidden="1">
      <c r="A33" s="27" t="s">
        <v>509</v>
      </c>
      <c r="B33" s="109">
        <v>12549</v>
      </c>
      <c r="C33" s="315">
        <v>13469.35</v>
      </c>
      <c r="D33" s="315">
        <v>13469.35</v>
      </c>
      <c r="E33" s="316"/>
      <c r="F33" s="137"/>
    </row>
    <row r="34" spans="1:6" ht="21.75" customHeight="1" hidden="1">
      <c r="A34" s="27" t="s">
        <v>525</v>
      </c>
      <c r="B34" s="109">
        <v>1402</v>
      </c>
      <c r="C34" s="315">
        <v>1615.52</v>
      </c>
      <c r="D34" s="315">
        <v>1615.52</v>
      </c>
      <c r="E34" s="316"/>
      <c r="F34" s="137"/>
    </row>
    <row r="35" spans="1:4" ht="21.75" customHeight="1" hidden="1">
      <c r="A35" s="27" t="s">
        <v>526</v>
      </c>
      <c r="B35" s="267">
        <v>0</v>
      </c>
      <c r="C35" s="267">
        <v>0</v>
      </c>
      <c r="D35" s="267">
        <v>0</v>
      </c>
    </row>
    <row r="36" spans="1:4" ht="4.5" customHeight="1" hidden="1">
      <c r="A36" s="27"/>
      <c r="B36" s="267"/>
      <c r="C36" s="27"/>
      <c r="D36" s="27"/>
    </row>
    <row r="37" spans="1:6" ht="25.5" customHeight="1" hidden="1">
      <c r="A37" s="105" t="s">
        <v>527</v>
      </c>
      <c r="B37" s="109">
        <v>16597</v>
      </c>
      <c r="C37" s="315">
        <v>17524.51</v>
      </c>
      <c r="D37" s="315">
        <v>17524.51</v>
      </c>
      <c r="E37" s="316"/>
      <c r="F37" s="137"/>
    </row>
    <row r="38" spans="1:6" ht="21.75" customHeight="1" hidden="1">
      <c r="A38" s="27" t="s">
        <v>528</v>
      </c>
      <c r="B38" s="109">
        <v>301</v>
      </c>
      <c r="C38" s="315">
        <v>1159.5</v>
      </c>
      <c r="D38" s="315">
        <v>1159.5</v>
      </c>
      <c r="E38" s="316"/>
      <c r="F38" s="137"/>
    </row>
    <row r="39" spans="1:4" ht="4.5" customHeight="1" hidden="1">
      <c r="A39" s="62"/>
      <c r="B39" s="147"/>
      <c r="C39" s="53"/>
      <c r="D39" s="53"/>
    </row>
    <row r="40" spans="1:6" ht="12.75" customHeight="1" hidden="1">
      <c r="A40" s="8" t="s">
        <v>1013</v>
      </c>
      <c r="B40" s="84"/>
      <c r="C40" s="316"/>
      <c r="D40" s="316"/>
      <c r="E40" s="316"/>
      <c r="F40" s="316"/>
    </row>
    <row r="41" ht="12.75">
      <c r="B41" s="129"/>
    </row>
    <row r="42" ht="12.75">
      <c r="F42" s="153"/>
    </row>
  </sheetData>
  <sheetProtection/>
  <mergeCells count="1">
    <mergeCell ref="D6:F6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&amp;P+55&amp;]</oddFooter>
  </headerFooter>
  <rowBreaks count="1" manualBreakCount="1">
    <brk id="26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2"/>
  </sheetPr>
  <dimension ref="A1:G42"/>
  <sheetViews>
    <sheetView zoomScalePageLayoutView="0" workbookViewId="0" topLeftCell="A1">
      <selection activeCell="A3" sqref="A3:F3"/>
    </sheetView>
  </sheetViews>
  <sheetFormatPr defaultColWidth="8.796875" defaultRowHeight="15"/>
  <cols>
    <col min="1" max="1" width="19.296875" style="8" customWidth="1"/>
    <col min="2" max="6" width="5.796875" style="8" customWidth="1"/>
    <col min="7" max="16384" width="8.8984375" style="8" customWidth="1"/>
  </cols>
  <sheetData>
    <row r="1" ht="15" customHeight="1">
      <c r="A1" s="8" t="s">
        <v>1014</v>
      </c>
    </row>
    <row r="2" ht="9.75" customHeight="1"/>
    <row r="3" spans="1:6" ht="21.75" customHeight="1">
      <c r="A3" s="701" t="s">
        <v>1139</v>
      </c>
      <c r="B3" s="701"/>
      <c r="C3" s="701"/>
      <c r="D3" s="701"/>
      <c r="E3" s="701"/>
      <c r="F3" s="701"/>
    </row>
    <row r="4" spans="1:5" ht="16.5" customHeight="1">
      <c r="A4" s="684" t="s">
        <v>1222</v>
      </c>
      <c r="B4" s="684"/>
      <c r="C4" s="684"/>
      <c r="D4" s="684"/>
      <c r="E4" s="684"/>
    </row>
    <row r="5" spans="1:4" ht="9.75" customHeight="1">
      <c r="A5" s="28"/>
      <c r="B5" s="28"/>
      <c r="C5" s="28"/>
      <c r="D5" s="28"/>
    </row>
    <row r="6" spans="3:6" ht="19.5" customHeight="1">
      <c r="C6" s="48"/>
      <c r="D6" s="700" t="s">
        <v>1223</v>
      </c>
      <c r="E6" s="670"/>
      <c r="F6" s="670"/>
    </row>
    <row r="7" spans="1:6" ht="21.75" customHeight="1">
      <c r="A7" s="189"/>
      <c r="B7" s="261">
        <v>2011</v>
      </c>
      <c r="C7" s="261">
        <v>2012</v>
      </c>
      <c r="D7" s="261">
        <v>2013</v>
      </c>
      <c r="E7" s="462">
        <v>2014</v>
      </c>
      <c r="F7" s="462">
        <v>2015</v>
      </c>
    </row>
    <row r="8" spans="1:6" ht="7.5" customHeight="1">
      <c r="A8" s="189"/>
      <c r="B8" s="78"/>
      <c r="C8" s="27"/>
      <c r="D8" s="27"/>
      <c r="E8" s="27"/>
      <c r="F8" s="27"/>
    </row>
    <row r="9" spans="1:6" ht="19.5" customHeight="1" hidden="1">
      <c r="A9" s="93" t="s">
        <v>3</v>
      </c>
      <c r="B9" s="78"/>
      <c r="C9" s="27"/>
      <c r="D9" s="27"/>
      <c r="E9" s="27"/>
      <c r="F9" s="27"/>
    </row>
    <row r="10" spans="1:6" ht="9.75" customHeight="1" hidden="1">
      <c r="A10" s="93"/>
      <c r="B10" s="78"/>
      <c r="C10" s="27"/>
      <c r="D10" s="27"/>
      <c r="E10" s="27"/>
      <c r="F10" s="27"/>
    </row>
    <row r="11" spans="1:6" ht="19.5" customHeight="1" hidden="1">
      <c r="A11" s="131" t="s">
        <v>514</v>
      </c>
      <c r="B11" s="78"/>
      <c r="C11" s="27"/>
      <c r="D11" s="27"/>
      <c r="E11" s="27"/>
      <c r="F11" s="27"/>
    </row>
    <row r="12" spans="1:6" ht="19.5" customHeight="1" hidden="1">
      <c r="A12" s="265" t="s">
        <v>515</v>
      </c>
      <c r="B12" s="78"/>
      <c r="C12" s="27"/>
      <c r="D12" s="27"/>
      <c r="E12" s="27"/>
      <c r="F12" s="27"/>
    </row>
    <row r="13" spans="1:6" ht="19.5" customHeight="1" hidden="1">
      <c r="A13" s="265" t="s">
        <v>516</v>
      </c>
      <c r="B13" s="78"/>
      <c r="C13" s="27"/>
      <c r="D13" s="27"/>
      <c r="E13" s="27"/>
      <c r="F13" s="27"/>
    </row>
    <row r="14" spans="1:6" ht="19.5" customHeight="1" hidden="1">
      <c r="A14" s="265" t="s">
        <v>517</v>
      </c>
      <c r="B14" s="78"/>
      <c r="C14" s="27"/>
      <c r="D14" s="27"/>
      <c r="E14" s="27"/>
      <c r="F14" s="27"/>
    </row>
    <row r="15" spans="1:6" ht="19.5" customHeight="1" hidden="1">
      <c r="A15" s="265" t="s">
        <v>656</v>
      </c>
      <c r="B15" s="78"/>
      <c r="C15" s="27"/>
      <c r="D15" s="27"/>
      <c r="E15" s="27"/>
      <c r="F15" s="27"/>
    </row>
    <row r="16" spans="1:6" ht="9.75" customHeight="1" hidden="1">
      <c r="A16" s="265"/>
      <c r="B16" s="78"/>
      <c r="C16" s="27"/>
      <c r="D16" s="27"/>
      <c r="E16" s="27"/>
      <c r="F16" s="27"/>
    </row>
    <row r="17" spans="1:6" ht="33.75" customHeight="1" hidden="1">
      <c r="A17" s="266" t="s">
        <v>518</v>
      </c>
      <c r="B17" s="78"/>
      <c r="C17" s="27"/>
      <c r="D17" s="27"/>
      <c r="E17" s="27"/>
      <c r="F17" s="27"/>
    </row>
    <row r="18" spans="1:6" ht="19.5" customHeight="1" hidden="1">
      <c r="A18" s="27" t="s">
        <v>519</v>
      </c>
      <c r="B18" s="78"/>
      <c r="C18" s="27"/>
      <c r="D18" s="27"/>
      <c r="E18" s="27"/>
      <c r="F18" s="27"/>
    </row>
    <row r="19" spans="1:6" ht="19.5" customHeight="1" hidden="1">
      <c r="A19" s="27" t="s">
        <v>520</v>
      </c>
      <c r="B19" s="78"/>
      <c r="C19" s="27"/>
      <c r="D19" s="27"/>
      <c r="E19" s="27"/>
      <c r="F19" s="27"/>
    </row>
    <row r="20" spans="1:6" ht="19.5" customHeight="1" hidden="1">
      <c r="A20" s="27" t="s">
        <v>521</v>
      </c>
      <c r="B20" s="78"/>
      <c r="C20" s="27"/>
      <c r="D20" s="27"/>
      <c r="E20" s="27"/>
      <c r="F20" s="27"/>
    </row>
    <row r="21" spans="1:6" ht="9.75" customHeight="1" hidden="1">
      <c r="A21" s="27"/>
      <c r="B21" s="78"/>
      <c r="C21" s="27"/>
      <c r="D21" s="27"/>
      <c r="E21" s="27"/>
      <c r="F21" s="27"/>
    </row>
    <row r="22" spans="1:6" ht="34.5" customHeight="1" hidden="1">
      <c r="A22" s="266" t="s">
        <v>522</v>
      </c>
      <c r="B22" s="354"/>
      <c r="C22" s="378"/>
      <c r="D22" s="378"/>
      <c r="E22" s="378"/>
      <c r="F22" s="378"/>
    </row>
    <row r="23" spans="1:6" ht="21.75" customHeight="1" hidden="1">
      <c r="A23" s="27" t="s">
        <v>500</v>
      </c>
      <c r="B23" s="78"/>
      <c r="C23" s="27"/>
      <c r="D23" s="27"/>
      <c r="E23" s="27"/>
      <c r="F23" s="27"/>
    </row>
    <row r="24" spans="1:7" ht="21.75" customHeight="1" hidden="1">
      <c r="A24" s="18" t="s">
        <v>501</v>
      </c>
      <c r="B24" s="354"/>
      <c r="C24" s="378"/>
      <c r="D24" s="378"/>
      <c r="E24" s="378"/>
      <c r="F24" s="378"/>
      <c r="G24" s="137"/>
    </row>
    <row r="25" spans="1:6" ht="21.75" customHeight="1" hidden="1">
      <c r="A25" s="18" t="s">
        <v>502</v>
      </c>
      <c r="B25" s="78"/>
      <c r="C25" s="27"/>
      <c r="D25" s="27"/>
      <c r="E25" s="27"/>
      <c r="F25" s="27"/>
    </row>
    <row r="26" spans="1:7" ht="21.75" customHeight="1" hidden="1">
      <c r="A26" s="18" t="s">
        <v>503</v>
      </c>
      <c r="B26" s="354"/>
      <c r="C26" s="378"/>
      <c r="D26" s="378"/>
      <c r="E26" s="378"/>
      <c r="F26" s="378"/>
      <c r="G26" s="137"/>
    </row>
    <row r="27" spans="1:6" ht="21.75" customHeight="1">
      <c r="A27" s="259" t="s">
        <v>504</v>
      </c>
      <c r="B27" s="267">
        <v>0</v>
      </c>
      <c r="C27" s="267">
        <v>0</v>
      </c>
      <c r="D27" s="267">
        <v>0</v>
      </c>
      <c r="E27" s="267">
        <v>0</v>
      </c>
      <c r="F27" s="260">
        <v>551</v>
      </c>
    </row>
    <row r="28" spans="1:7" ht="21.75" customHeight="1">
      <c r="A28" s="27" t="s">
        <v>505</v>
      </c>
      <c r="B28" s="109">
        <v>5967</v>
      </c>
      <c r="C28" s="109">
        <v>6252</v>
      </c>
      <c r="D28" s="109">
        <v>6904</v>
      </c>
      <c r="E28" s="260">
        <v>8198</v>
      </c>
      <c r="F28" s="260">
        <v>10258</v>
      </c>
      <c r="G28" s="137"/>
    </row>
    <row r="29" spans="1:6" ht="21.75" customHeight="1">
      <c r="A29" s="27" t="s">
        <v>506</v>
      </c>
      <c r="B29" s="267">
        <v>0</v>
      </c>
      <c r="C29" s="267">
        <v>0</v>
      </c>
      <c r="D29" s="267">
        <v>0</v>
      </c>
      <c r="E29" s="267">
        <v>0</v>
      </c>
      <c r="F29" s="260">
        <v>1286</v>
      </c>
    </row>
    <row r="30" spans="1:6" ht="21.75" customHeight="1">
      <c r="A30" s="27" t="s">
        <v>523</v>
      </c>
      <c r="B30" s="267">
        <v>0</v>
      </c>
      <c r="C30" s="267">
        <v>0</v>
      </c>
      <c r="D30" s="267">
        <v>0</v>
      </c>
      <c r="E30" s="267">
        <v>0</v>
      </c>
      <c r="F30" s="260">
        <v>734</v>
      </c>
    </row>
    <row r="31" spans="1:6" ht="4.5" customHeight="1">
      <c r="A31" s="27"/>
      <c r="B31" s="260"/>
      <c r="C31" s="260"/>
      <c r="D31" s="260"/>
      <c r="E31" s="260"/>
      <c r="F31" s="27"/>
    </row>
    <row r="32" spans="1:7" ht="25.5">
      <c r="A32" s="105" t="s">
        <v>524</v>
      </c>
      <c r="B32" s="109">
        <v>3392</v>
      </c>
      <c r="C32" s="109">
        <v>3695</v>
      </c>
      <c r="D32" s="109">
        <v>4080</v>
      </c>
      <c r="E32" s="260">
        <v>4845</v>
      </c>
      <c r="F32" s="260">
        <v>6063</v>
      </c>
      <c r="G32" s="137"/>
    </row>
    <row r="33" spans="1:7" ht="21.75" customHeight="1">
      <c r="A33" s="27" t="s">
        <v>509</v>
      </c>
      <c r="B33" s="109">
        <v>23663</v>
      </c>
      <c r="C33" s="109">
        <v>26127</v>
      </c>
      <c r="D33" s="109">
        <v>28090</v>
      </c>
      <c r="E33" s="260">
        <v>33358</v>
      </c>
      <c r="F33" s="260">
        <v>41740</v>
      </c>
      <c r="G33" s="137"/>
    </row>
    <row r="34" spans="1:7" ht="21.75" customHeight="1">
      <c r="A34" s="27" t="s">
        <v>525</v>
      </c>
      <c r="B34" s="109">
        <v>2575</v>
      </c>
      <c r="C34" s="109">
        <v>2782</v>
      </c>
      <c r="D34" s="109">
        <v>3173</v>
      </c>
      <c r="E34" s="260">
        <v>3769</v>
      </c>
      <c r="F34" s="260">
        <v>4716</v>
      </c>
      <c r="G34" s="137"/>
    </row>
    <row r="35" spans="1:6" ht="21.75" customHeight="1">
      <c r="A35" s="27" t="s">
        <v>526</v>
      </c>
      <c r="B35" s="267">
        <v>0</v>
      </c>
      <c r="C35" s="267">
        <v>0</v>
      </c>
      <c r="D35" s="267">
        <v>0</v>
      </c>
      <c r="E35" s="267">
        <v>0</v>
      </c>
      <c r="F35" s="267">
        <v>0</v>
      </c>
    </row>
    <row r="36" spans="1:6" ht="4.5" customHeight="1">
      <c r="A36" s="27"/>
      <c r="B36" s="260"/>
      <c r="C36" s="260"/>
      <c r="D36" s="260"/>
      <c r="E36" s="260"/>
      <c r="F36" s="27"/>
    </row>
    <row r="37" spans="1:7" ht="25.5">
      <c r="A37" s="105" t="s">
        <v>527</v>
      </c>
      <c r="B37" s="109">
        <v>29980</v>
      </c>
      <c r="C37" s="109">
        <v>31969</v>
      </c>
      <c r="D37" s="109">
        <v>35967</v>
      </c>
      <c r="E37" s="260">
        <v>42710</v>
      </c>
      <c r="F37" s="260">
        <v>53442</v>
      </c>
      <c r="G37" s="137"/>
    </row>
    <row r="38" spans="1:7" ht="21.75" customHeight="1">
      <c r="A38" s="27" t="s">
        <v>528</v>
      </c>
      <c r="B38" s="109">
        <v>4973</v>
      </c>
      <c r="C38" s="109">
        <v>5229</v>
      </c>
      <c r="D38" s="109">
        <v>5557</v>
      </c>
      <c r="E38" s="618">
        <v>5908</v>
      </c>
      <c r="F38" s="260">
        <v>6997</v>
      </c>
      <c r="G38" s="137"/>
    </row>
    <row r="39" spans="1:6" ht="4.5" customHeight="1">
      <c r="A39" s="62"/>
      <c r="B39" s="147"/>
      <c r="C39" s="147"/>
      <c r="D39" s="53"/>
      <c r="E39" s="160"/>
      <c r="F39" s="53"/>
    </row>
    <row r="40" spans="1:7" ht="17.25" customHeight="1">
      <c r="A40" s="8" t="s">
        <v>1087</v>
      </c>
      <c r="D40" s="84"/>
      <c r="E40" s="316"/>
      <c r="F40" s="316"/>
      <c r="G40" s="137"/>
    </row>
    <row r="41" spans="2:7" ht="12.75">
      <c r="B41" s="246"/>
      <c r="C41" s="246"/>
      <c r="D41" s="246"/>
      <c r="E41" s="246"/>
      <c r="F41" s="246"/>
      <c r="G41" s="137"/>
    </row>
    <row r="42" ht="12.75">
      <c r="G42" s="72"/>
    </row>
  </sheetData>
  <sheetProtection/>
  <mergeCells count="3">
    <mergeCell ref="A3:F3"/>
    <mergeCell ref="A4:E4"/>
    <mergeCell ref="D6:F6"/>
  </mergeCells>
  <printOptions/>
  <pageMargins left="0.551181102362205" right="0.354330708661417" top="0.590551181102362" bottom="1.5" header="0.511811023622047" footer="1.2"/>
  <pageSetup horizontalDpi="600" verticalDpi="600" orientation="portrait" paperSize="28" r:id="rId1"/>
  <headerFooter alignWithMargins="0">
    <oddFooter>&amp;L&amp;"Arial Narrow,Italic"&amp;9NIÊN GIÁM THỐNG KÊ HUYỆN TRI TÔN 2015&amp;R&amp;9Trang &amp;P+56&amp;]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2"/>
  </sheetPr>
  <dimension ref="A1:G25"/>
  <sheetViews>
    <sheetView zoomScalePageLayoutView="0" workbookViewId="0" topLeftCell="A1">
      <selection activeCell="J22" sqref="J22"/>
    </sheetView>
  </sheetViews>
  <sheetFormatPr defaultColWidth="8.796875" defaultRowHeight="15"/>
  <cols>
    <col min="1" max="1" width="12.8984375" style="8" bestFit="1" customWidth="1"/>
    <col min="2" max="2" width="5.296875" style="8" customWidth="1"/>
    <col min="3" max="7" width="5.8984375" style="8" customWidth="1"/>
    <col min="8" max="16384" width="8.8984375" style="8" customWidth="1"/>
  </cols>
  <sheetData>
    <row r="1" ht="15.75" customHeight="1">
      <c r="A1" s="8" t="s">
        <v>529</v>
      </c>
    </row>
    <row r="2" spans="1:7" s="49" customFormat="1" ht="25.5" customHeight="1">
      <c r="A2" s="694" t="s">
        <v>530</v>
      </c>
      <c r="B2" s="694"/>
      <c r="C2" s="694"/>
      <c r="D2" s="694"/>
      <c r="E2" s="672"/>
      <c r="F2" s="672"/>
      <c r="G2" s="672"/>
    </row>
    <row r="3" spans="1:7" s="49" customFormat="1" ht="25.5" customHeight="1">
      <c r="A3" s="695" t="s">
        <v>531</v>
      </c>
      <c r="B3" s="695"/>
      <c r="C3" s="695"/>
      <c r="D3" s="695"/>
      <c r="E3" s="672"/>
      <c r="F3" s="672"/>
      <c r="G3" s="672"/>
    </row>
    <row r="4" spans="1:4" ht="9.75" customHeight="1">
      <c r="A4" s="28"/>
      <c r="B4" s="28"/>
      <c r="C4" s="28"/>
      <c r="D4" s="28"/>
    </row>
    <row r="5" spans="1:5" ht="18.75" customHeight="1">
      <c r="A5" s="68"/>
      <c r="B5" s="68"/>
      <c r="C5" s="68"/>
      <c r="D5" s="68"/>
      <c r="E5" s="197"/>
    </row>
    <row r="6" spans="1:7" s="35" customFormat="1" ht="16.5" customHeight="1">
      <c r="A6" s="705" t="s">
        <v>532</v>
      </c>
      <c r="B6" s="705" t="s">
        <v>190</v>
      </c>
      <c r="C6" s="681">
        <v>2011</v>
      </c>
      <c r="D6" s="681">
        <v>2012</v>
      </c>
      <c r="E6" s="681">
        <v>2013</v>
      </c>
      <c r="F6" s="707">
        <v>2014</v>
      </c>
      <c r="G6" s="702">
        <v>2015</v>
      </c>
    </row>
    <row r="7" spans="1:7" s="35" customFormat="1" ht="24.75" customHeight="1">
      <c r="A7" s="706"/>
      <c r="B7" s="706"/>
      <c r="C7" s="704"/>
      <c r="D7" s="704"/>
      <c r="E7" s="704"/>
      <c r="F7" s="708"/>
      <c r="G7" s="703"/>
    </row>
    <row r="8" spans="1:7" ht="7.5" customHeight="1">
      <c r="A8" s="189"/>
      <c r="B8" s="156"/>
      <c r="C8" s="352"/>
      <c r="D8" s="78"/>
      <c r="E8" s="78"/>
      <c r="F8" s="27"/>
      <c r="G8" s="27"/>
    </row>
    <row r="9" spans="1:7" ht="19.5" customHeight="1">
      <c r="A9" s="18" t="s">
        <v>533</v>
      </c>
      <c r="B9" s="19" t="s">
        <v>534</v>
      </c>
      <c r="C9" s="268">
        <v>0</v>
      </c>
      <c r="D9" s="268">
        <v>0</v>
      </c>
      <c r="E9" s="268">
        <v>0</v>
      </c>
      <c r="F9" s="268">
        <v>0</v>
      </c>
      <c r="G9" s="268">
        <v>0</v>
      </c>
    </row>
    <row r="10" spans="1:7" ht="19.5" customHeight="1">
      <c r="A10" s="18" t="s">
        <v>535</v>
      </c>
      <c r="B10" s="19" t="s">
        <v>196</v>
      </c>
      <c r="C10" s="387">
        <v>268326</v>
      </c>
      <c r="D10" s="109">
        <v>288450</v>
      </c>
      <c r="E10" s="109">
        <v>303430</v>
      </c>
      <c r="F10" s="260">
        <v>305210</v>
      </c>
      <c r="G10" s="260">
        <v>350991</v>
      </c>
    </row>
    <row r="11" spans="1:7" ht="19.5" customHeight="1">
      <c r="A11" s="18" t="s">
        <v>536</v>
      </c>
      <c r="B11" s="19" t="s">
        <v>21</v>
      </c>
      <c r="C11" s="353">
        <v>890</v>
      </c>
      <c r="D11" s="27">
        <v>934</v>
      </c>
      <c r="E11" s="27">
        <v>995</v>
      </c>
      <c r="F11" s="260">
        <v>1052</v>
      </c>
      <c r="G11" s="260">
        <v>1124</v>
      </c>
    </row>
    <row r="12" spans="1:7" ht="19.5" customHeight="1">
      <c r="A12" s="18" t="s">
        <v>537</v>
      </c>
      <c r="B12" s="19" t="s">
        <v>534</v>
      </c>
      <c r="C12" s="268">
        <v>0</v>
      </c>
      <c r="D12" s="268">
        <v>0</v>
      </c>
      <c r="E12" s="268">
        <v>0</v>
      </c>
      <c r="F12" s="268">
        <v>0</v>
      </c>
      <c r="G12" s="268">
        <v>0</v>
      </c>
    </row>
    <row r="13" spans="1:7" ht="19.5" customHeight="1">
      <c r="A13" s="18" t="s">
        <v>538</v>
      </c>
      <c r="B13" s="19" t="s">
        <v>21</v>
      </c>
      <c r="C13" s="387">
        <v>506658</v>
      </c>
      <c r="D13" s="109">
        <v>518450</v>
      </c>
      <c r="E13" s="109">
        <v>552149</v>
      </c>
      <c r="F13" s="260">
        <v>571474</v>
      </c>
      <c r="G13" s="260">
        <v>577360</v>
      </c>
    </row>
    <row r="14" spans="1:7" ht="19.5" customHeight="1">
      <c r="A14" s="18" t="s">
        <v>539</v>
      </c>
      <c r="B14" s="19" t="s">
        <v>540</v>
      </c>
      <c r="C14" s="268">
        <v>0</v>
      </c>
      <c r="D14" s="268">
        <v>0</v>
      </c>
      <c r="E14" s="268">
        <v>0</v>
      </c>
      <c r="F14" s="268">
        <v>0</v>
      </c>
      <c r="G14" s="268">
        <v>0</v>
      </c>
    </row>
    <row r="15" spans="1:7" ht="19.5" customHeight="1">
      <c r="A15" s="27" t="s">
        <v>541</v>
      </c>
      <c r="B15" s="19" t="s">
        <v>434</v>
      </c>
      <c r="C15" s="387">
        <v>227486</v>
      </c>
      <c r="D15" s="109">
        <v>215780</v>
      </c>
      <c r="E15" s="109">
        <v>223116</v>
      </c>
      <c r="F15" s="260">
        <v>228271</v>
      </c>
      <c r="G15" s="260">
        <v>236260</v>
      </c>
    </row>
    <row r="16" spans="1:7" ht="19.5" customHeight="1">
      <c r="A16" s="27" t="s">
        <v>542</v>
      </c>
      <c r="B16" s="19" t="s">
        <v>543</v>
      </c>
      <c r="C16" s="268">
        <v>0</v>
      </c>
      <c r="D16" s="268">
        <v>0</v>
      </c>
      <c r="E16" s="268">
        <v>0</v>
      </c>
      <c r="F16" s="268">
        <v>0</v>
      </c>
      <c r="G16" s="268">
        <v>0</v>
      </c>
    </row>
    <row r="17" spans="1:7" ht="19.5" customHeight="1">
      <c r="A17" s="27" t="s">
        <v>544</v>
      </c>
      <c r="B17" s="257" t="s">
        <v>550</v>
      </c>
      <c r="C17" s="387">
        <v>37764</v>
      </c>
      <c r="D17" s="109">
        <v>39750</v>
      </c>
      <c r="E17" s="109">
        <v>40882</v>
      </c>
      <c r="F17" s="260">
        <v>42540</v>
      </c>
      <c r="G17" s="260">
        <v>44667</v>
      </c>
    </row>
    <row r="18" spans="1:7" ht="19.5" customHeight="1">
      <c r="A18" s="27" t="s">
        <v>903</v>
      </c>
      <c r="B18" s="257" t="s">
        <v>550</v>
      </c>
      <c r="C18" s="268">
        <v>0</v>
      </c>
      <c r="D18" s="268">
        <v>0</v>
      </c>
      <c r="E18" s="268">
        <v>0</v>
      </c>
      <c r="F18" s="268">
        <v>0</v>
      </c>
      <c r="G18" s="268">
        <v>0</v>
      </c>
    </row>
    <row r="19" spans="1:7" ht="19.5" customHeight="1">
      <c r="A19" s="27" t="s">
        <v>904</v>
      </c>
      <c r="B19" s="19" t="s">
        <v>464</v>
      </c>
      <c r="C19" s="387">
        <v>111667</v>
      </c>
      <c r="D19" s="109">
        <v>98780</v>
      </c>
      <c r="E19" s="109">
        <v>93273</v>
      </c>
      <c r="F19" s="260">
        <v>101625</v>
      </c>
      <c r="G19" s="260">
        <v>100557</v>
      </c>
    </row>
    <row r="20" spans="1:7" ht="19.5" customHeight="1">
      <c r="A20" s="27" t="s">
        <v>545</v>
      </c>
      <c r="B20" s="19" t="s">
        <v>551</v>
      </c>
      <c r="C20" s="268">
        <v>0</v>
      </c>
      <c r="D20" s="268">
        <v>0</v>
      </c>
      <c r="E20" s="268">
        <v>0</v>
      </c>
      <c r="F20" s="268">
        <v>0</v>
      </c>
      <c r="G20" s="268">
        <v>0</v>
      </c>
    </row>
    <row r="21" spans="1:7" ht="19.5" customHeight="1">
      <c r="A21" s="27" t="s">
        <v>546</v>
      </c>
      <c r="B21" s="19" t="s">
        <v>21</v>
      </c>
      <c r="C21" s="268">
        <v>0</v>
      </c>
      <c r="D21" s="268">
        <v>0</v>
      </c>
      <c r="E21" s="268">
        <v>0</v>
      </c>
      <c r="F21" s="268">
        <v>0</v>
      </c>
      <c r="G21" s="268">
        <v>0</v>
      </c>
    </row>
    <row r="22" spans="1:7" ht="19.5" customHeight="1">
      <c r="A22" s="27" t="s">
        <v>547</v>
      </c>
      <c r="B22" s="19" t="s">
        <v>549</v>
      </c>
      <c r="C22" s="387">
        <v>18</v>
      </c>
      <c r="D22" s="109">
        <v>14</v>
      </c>
      <c r="E22" s="109">
        <v>12</v>
      </c>
      <c r="F22" s="260">
        <v>13</v>
      </c>
      <c r="G22" s="260">
        <v>11</v>
      </c>
    </row>
    <row r="23" spans="1:7" ht="19.5" customHeight="1">
      <c r="A23" s="27" t="s">
        <v>548</v>
      </c>
      <c r="B23" s="19" t="s">
        <v>196</v>
      </c>
      <c r="C23" s="268">
        <v>0</v>
      </c>
      <c r="D23" s="268">
        <v>0</v>
      </c>
      <c r="E23" s="268">
        <v>0</v>
      </c>
      <c r="F23" s="268">
        <v>0</v>
      </c>
      <c r="G23" s="268">
        <v>0</v>
      </c>
    </row>
    <row r="24" spans="1:7" ht="19.5" customHeight="1">
      <c r="A24" s="27" t="s">
        <v>905</v>
      </c>
      <c r="B24" s="19" t="s">
        <v>21</v>
      </c>
      <c r="C24" s="387">
        <v>99</v>
      </c>
      <c r="D24" s="109">
        <v>102</v>
      </c>
      <c r="E24" s="109">
        <v>110</v>
      </c>
      <c r="F24" s="260">
        <v>119</v>
      </c>
      <c r="G24" s="260">
        <v>117</v>
      </c>
    </row>
    <row r="25" spans="1:7" ht="7.5" customHeight="1">
      <c r="A25" s="62"/>
      <c r="B25" s="62"/>
      <c r="C25" s="53"/>
      <c r="D25" s="373"/>
      <c r="E25" s="373"/>
      <c r="F25" s="373"/>
      <c r="G25" s="373"/>
    </row>
  </sheetData>
  <sheetProtection/>
  <mergeCells count="9">
    <mergeCell ref="A2:G2"/>
    <mergeCell ref="A3:G3"/>
    <mergeCell ref="G6:G7"/>
    <mergeCell ref="E6:E7"/>
    <mergeCell ref="C6:C7"/>
    <mergeCell ref="A6:A7"/>
    <mergeCell ref="B6:B7"/>
    <mergeCell ref="D6:D7"/>
    <mergeCell ref="F6:F7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&amp;P+57&amp;]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PageLayoutView="0" workbookViewId="0" topLeftCell="A2">
      <selection activeCell="I33" sqref="I33"/>
    </sheetView>
  </sheetViews>
  <sheetFormatPr defaultColWidth="8.796875" defaultRowHeight="15"/>
  <cols>
    <col min="1" max="1" width="18.19921875" style="8" customWidth="1"/>
    <col min="2" max="6" width="6.19921875" style="8" customWidth="1"/>
    <col min="7" max="16384" width="8.8984375" style="8" customWidth="1"/>
  </cols>
  <sheetData>
    <row r="1" ht="14.25" customHeight="1">
      <c r="A1" s="8" t="s">
        <v>552</v>
      </c>
    </row>
    <row r="2" spans="1:6" ht="25.5" customHeight="1">
      <c r="A2" s="675" t="s">
        <v>553</v>
      </c>
      <c r="B2" s="675"/>
      <c r="C2" s="675"/>
      <c r="D2" s="675"/>
      <c r="E2" s="675"/>
      <c r="F2" s="675"/>
    </row>
    <row r="3" spans="1:6" ht="24.75" customHeight="1">
      <c r="A3" s="675" t="s">
        <v>554</v>
      </c>
      <c r="B3" s="709"/>
      <c r="C3" s="709"/>
      <c r="D3" s="709"/>
      <c r="E3" s="709"/>
      <c r="F3" s="709"/>
    </row>
    <row r="4" spans="1:6" ht="9.75" customHeight="1">
      <c r="A4" s="80"/>
      <c r="B4" s="81"/>
      <c r="C4" s="81"/>
      <c r="D4" s="81"/>
      <c r="E4" s="81"/>
      <c r="F4" s="81"/>
    </row>
    <row r="5" ht="16.5" customHeight="1">
      <c r="A5" s="69"/>
    </row>
    <row r="6" spans="1:6" ht="19.5" customHeight="1">
      <c r="A6" s="195"/>
      <c r="B6" s="226" t="s">
        <v>1021</v>
      </c>
      <c r="C6" s="226" t="s">
        <v>1042</v>
      </c>
      <c r="D6" s="226" t="s">
        <v>1067</v>
      </c>
      <c r="E6" s="226" t="s">
        <v>1091</v>
      </c>
      <c r="F6" s="226" t="s">
        <v>1144</v>
      </c>
    </row>
    <row r="7" spans="1:6" ht="2.25" customHeight="1" hidden="1">
      <c r="A7" s="62"/>
      <c r="B7" s="66"/>
      <c r="C7" s="66"/>
      <c r="D7" s="66"/>
      <c r="E7" s="66"/>
      <c r="F7" s="66"/>
    </row>
    <row r="8" spans="1:6" ht="7.5" customHeight="1">
      <c r="A8" s="78"/>
      <c r="B8" s="87"/>
      <c r="C8" s="87"/>
      <c r="D8" s="87"/>
      <c r="E8" s="87"/>
      <c r="F8" s="87"/>
    </row>
    <row r="9" spans="1:7" ht="20.25" customHeight="1">
      <c r="A9" s="93" t="s">
        <v>562</v>
      </c>
      <c r="B9" s="130">
        <f>B14+B15</f>
        <v>723.06</v>
      </c>
      <c r="C9" s="130">
        <f>C14+C15</f>
        <v>762.5</v>
      </c>
      <c r="D9" s="130">
        <f>D14+D15</f>
        <v>802.22</v>
      </c>
      <c r="E9" s="130">
        <f>E14+E15</f>
        <v>847.3</v>
      </c>
      <c r="F9" s="130">
        <f>F14+F15</f>
        <v>905.6</v>
      </c>
      <c r="G9" s="465"/>
    </row>
    <row r="10" spans="1:7" ht="12.75">
      <c r="A10" s="93" t="s">
        <v>555</v>
      </c>
      <c r="B10" s="130"/>
      <c r="C10" s="130"/>
      <c r="D10" s="130"/>
      <c r="E10" s="130"/>
      <c r="F10" s="130"/>
      <c r="G10" s="49"/>
    </row>
    <row r="11" spans="1:6" ht="15" customHeight="1">
      <c r="A11" s="131" t="s">
        <v>556</v>
      </c>
      <c r="B11" s="132"/>
      <c r="C11" s="132"/>
      <c r="D11" s="132"/>
      <c r="E11" s="132"/>
      <c r="F11" s="132"/>
    </row>
    <row r="12" spans="1:6" ht="15" customHeight="1">
      <c r="A12" s="27" t="s">
        <v>1002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</row>
    <row r="13" spans="1:6" ht="15" customHeight="1">
      <c r="A13" s="27" t="s">
        <v>1001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</row>
    <row r="14" spans="1:9" ht="15" customHeight="1">
      <c r="A14" s="92" t="s">
        <v>1000</v>
      </c>
      <c r="B14" s="357">
        <v>577.56</v>
      </c>
      <c r="C14" s="357">
        <v>594.64</v>
      </c>
      <c r="D14" s="357">
        <v>611.75</v>
      </c>
      <c r="E14" s="133">
        <v>0</v>
      </c>
      <c r="F14" s="133">
        <v>0</v>
      </c>
      <c r="G14" s="466"/>
      <c r="H14" s="466"/>
      <c r="I14" s="466"/>
    </row>
    <row r="15" spans="1:9" ht="15" customHeight="1">
      <c r="A15" s="92" t="s">
        <v>557</v>
      </c>
      <c r="B15" s="357">
        <v>145.5</v>
      </c>
      <c r="C15" s="357">
        <v>167.86</v>
      </c>
      <c r="D15" s="357">
        <v>190.47</v>
      </c>
      <c r="E15" s="357">
        <v>847.3</v>
      </c>
      <c r="F15" s="357">
        <v>905.6</v>
      </c>
      <c r="G15" s="49"/>
      <c r="H15" s="49"/>
      <c r="I15" s="49"/>
    </row>
    <row r="16" spans="1:6" ht="15" customHeight="1">
      <c r="A16" s="358" t="s">
        <v>560</v>
      </c>
      <c r="B16" s="357"/>
      <c r="C16" s="357"/>
      <c r="D16" s="357"/>
      <c r="E16" s="360"/>
      <c r="F16" s="360"/>
    </row>
    <row r="17" spans="1:6" ht="15" customHeight="1">
      <c r="A17" s="92" t="s">
        <v>558</v>
      </c>
      <c r="B17" s="357">
        <v>701.92</v>
      </c>
      <c r="C17" s="357">
        <v>740.49</v>
      </c>
      <c r="D17" s="357">
        <v>779.29</v>
      </c>
      <c r="E17" s="357">
        <v>818.49</v>
      </c>
      <c r="F17" s="357">
        <v>866.66</v>
      </c>
    </row>
    <row r="18" spans="1:6" ht="15" customHeight="1">
      <c r="A18" s="92" t="s">
        <v>559</v>
      </c>
      <c r="B18" s="357">
        <v>21.14</v>
      </c>
      <c r="C18" s="357">
        <v>22.01</v>
      </c>
      <c r="D18" s="357">
        <v>22.93</v>
      </c>
      <c r="E18" s="357">
        <v>28.81</v>
      </c>
      <c r="F18" s="357">
        <v>38.94</v>
      </c>
    </row>
    <row r="19" spans="1:6" ht="15" customHeight="1">
      <c r="A19" s="92"/>
      <c r="B19" s="357"/>
      <c r="C19" s="357"/>
      <c r="D19" s="357"/>
      <c r="E19" s="357"/>
      <c r="F19" s="357"/>
    </row>
    <row r="20" spans="1:7" ht="18" customHeight="1">
      <c r="A20" s="359" t="s">
        <v>561</v>
      </c>
      <c r="B20" s="360">
        <f>B25+B26</f>
        <v>6713.5599999999995</v>
      </c>
      <c r="C20" s="360">
        <f>C25+C26</f>
        <v>7106.3</v>
      </c>
      <c r="D20" s="360">
        <f>D25+D26</f>
        <v>7536.2</v>
      </c>
      <c r="E20" s="360">
        <f>E25+E26</f>
        <v>7971.7</v>
      </c>
      <c r="F20" s="360">
        <f>F25+F26</f>
        <v>8512.2</v>
      </c>
      <c r="G20" s="464"/>
    </row>
    <row r="21" spans="1:6" ht="12.75">
      <c r="A21" s="359" t="s">
        <v>566</v>
      </c>
      <c r="B21" s="360"/>
      <c r="C21" s="360"/>
      <c r="D21" s="360"/>
      <c r="E21" s="360"/>
      <c r="F21" s="360"/>
    </row>
    <row r="22" spans="1:6" ht="15" customHeight="1">
      <c r="A22" s="358" t="s">
        <v>556</v>
      </c>
      <c r="B22" s="361"/>
      <c r="C22" s="361"/>
      <c r="D22" s="361"/>
      <c r="E22" s="361"/>
      <c r="F22" s="361"/>
    </row>
    <row r="23" spans="1:6" ht="15" customHeight="1">
      <c r="A23" s="92" t="s">
        <v>1002</v>
      </c>
      <c r="B23" s="362">
        <v>0</v>
      </c>
      <c r="C23" s="362">
        <v>0</v>
      </c>
      <c r="D23" s="362">
        <v>0</v>
      </c>
      <c r="E23" s="362">
        <v>0</v>
      </c>
      <c r="F23" s="362">
        <v>0</v>
      </c>
    </row>
    <row r="24" spans="1:6" ht="15" customHeight="1">
      <c r="A24" s="92" t="s">
        <v>1001</v>
      </c>
      <c r="B24" s="362">
        <v>0</v>
      </c>
      <c r="C24" s="362">
        <v>0</v>
      </c>
      <c r="D24" s="362">
        <v>0</v>
      </c>
      <c r="E24" s="362">
        <v>0</v>
      </c>
      <c r="F24" s="362">
        <v>0</v>
      </c>
    </row>
    <row r="25" spans="1:6" ht="15" customHeight="1">
      <c r="A25" s="92" t="s">
        <v>1000</v>
      </c>
      <c r="B25" s="357">
        <v>1198.37</v>
      </c>
      <c r="C25" s="357">
        <v>1297.93</v>
      </c>
      <c r="D25" s="357">
        <v>1366.07</v>
      </c>
      <c r="E25" s="362">
        <v>0</v>
      </c>
      <c r="F25" s="362">
        <v>0</v>
      </c>
    </row>
    <row r="26" spans="1:6" ht="15" customHeight="1">
      <c r="A26" s="92" t="s">
        <v>557</v>
      </c>
      <c r="B26" s="357">
        <v>5515.19</v>
      </c>
      <c r="C26" s="357">
        <v>5808.37</v>
      </c>
      <c r="D26" s="357">
        <v>6170.13</v>
      </c>
      <c r="E26" s="357">
        <v>7971.7</v>
      </c>
      <c r="F26" s="604">
        <v>8512.2</v>
      </c>
    </row>
    <row r="27" spans="1:6" ht="15" customHeight="1">
      <c r="A27" s="358" t="s">
        <v>560</v>
      </c>
      <c r="B27" s="357"/>
      <c r="C27" s="357"/>
      <c r="D27" s="357"/>
      <c r="E27" s="360"/>
      <c r="F27" s="360"/>
    </row>
    <row r="28" spans="1:6" ht="15" customHeight="1">
      <c r="A28" s="92" t="s">
        <v>558</v>
      </c>
      <c r="B28" s="357">
        <v>5801.13</v>
      </c>
      <c r="C28" s="357">
        <v>6148.35</v>
      </c>
      <c r="D28" s="357">
        <v>6529.4</v>
      </c>
      <c r="E28" s="357">
        <v>6974.85</v>
      </c>
      <c r="F28" s="357">
        <v>7405.6</v>
      </c>
    </row>
    <row r="29" spans="1:6" ht="15" customHeight="1">
      <c r="A29" s="27" t="s">
        <v>559</v>
      </c>
      <c r="B29" s="132">
        <v>912.43</v>
      </c>
      <c r="C29" s="132">
        <v>957.95</v>
      </c>
      <c r="D29" s="132">
        <v>1006.8</v>
      </c>
      <c r="E29" s="132">
        <v>996.85</v>
      </c>
      <c r="F29" s="132">
        <v>1106.6</v>
      </c>
    </row>
    <row r="30" spans="1:6" ht="9" customHeight="1">
      <c r="A30" s="62"/>
      <c r="B30" s="62"/>
      <c r="C30" s="372"/>
      <c r="D30" s="372"/>
      <c r="E30" s="372"/>
      <c r="F30" s="372"/>
    </row>
    <row r="31" spans="1:6" ht="15" customHeight="1">
      <c r="A31" s="8" t="s">
        <v>1114</v>
      </c>
      <c r="D31" s="129"/>
      <c r="E31" s="129"/>
      <c r="F31" s="129"/>
    </row>
  </sheetData>
  <sheetProtection/>
  <mergeCells count="2">
    <mergeCell ref="A3:F3"/>
    <mergeCell ref="A2:F2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&amp;P+58&amp;]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2"/>
  </sheetPr>
  <dimension ref="A1:G29"/>
  <sheetViews>
    <sheetView zoomScalePageLayoutView="0" workbookViewId="0" topLeftCell="A1">
      <selection activeCell="H5" sqref="H5"/>
    </sheetView>
  </sheetViews>
  <sheetFormatPr defaultColWidth="8.796875" defaultRowHeight="15"/>
  <cols>
    <col min="1" max="1" width="18" style="8" customWidth="1"/>
    <col min="2" max="6" width="6.796875" style="8" customWidth="1"/>
    <col min="7" max="7" width="9.59765625" style="8" bestFit="1" customWidth="1"/>
    <col min="8" max="16384" width="8.8984375" style="8" customWidth="1"/>
  </cols>
  <sheetData>
    <row r="1" ht="15" customHeight="1">
      <c r="A1" s="8" t="s">
        <v>563</v>
      </c>
    </row>
    <row r="2" spans="1:6" ht="24.75" customHeight="1">
      <c r="A2" s="675" t="s">
        <v>564</v>
      </c>
      <c r="B2" s="675"/>
      <c r="C2" s="675"/>
      <c r="D2" s="675"/>
      <c r="E2" s="675"/>
      <c r="F2" s="675"/>
    </row>
    <row r="3" spans="1:6" ht="24" customHeight="1">
      <c r="A3" s="675" t="s">
        <v>554</v>
      </c>
      <c r="B3" s="709"/>
      <c r="C3" s="709"/>
      <c r="D3" s="709"/>
      <c r="E3" s="709"/>
      <c r="F3" s="709"/>
    </row>
    <row r="4" spans="1:6" ht="9.75" customHeight="1">
      <c r="A4" s="80"/>
      <c r="B4" s="81"/>
      <c r="C4" s="81"/>
      <c r="D4" s="81"/>
      <c r="E4" s="81"/>
      <c r="F4" s="81"/>
    </row>
    <row r="5" ht="17.25" customHeight="1">
      <c r="A5" s="69"/>
    </row>
    <row r="6" spans="1:6" ht="19.5" customHeight="1">
      <c r="A6" s="195"/>
      <c r="B6" s="226" t="s">
        <v>1021</v>
      </c>
      <c r="C6" s="226" t="s">
        <v>1042</v>
      </c>
      <c r="D6" s="226" t="s">
        <v>1067</v>
      </c>
      <c r="E6" s="226" t="s">
        <v>1091</v>
      </c>
      <c r="F6" s="226" t="s">
        <v>1144</v>
      </c>
    </row>
    <row r="7" spans="1:6" ht="7.5" customHeight="1">
      <c r="A7" s="78"/>
      <c r="B7" s="219"/>
      <c r="C7" s="219"/>
      <c r="D7" s="219"/>
      <c r="E7" s="219"/>
      <c r="F7" s="219"/>
    </row>
    <row r="8" spans="1:7" ht="20.25" customHeight="1">
      <c r="A8" s="93" t="s">
        <v>565</v>
      </c>
      <c r="B8" s="94">
        <f>SUM(B12:B14)</f>
        <v>1687.8899999999999</v>
      </c>
      <c r="C8" s="94">
        <f>SUM(C12:C14)</f>
        <v>1791.7</v>
      </c>
      <c r="D8" s="94">
        <f>SUM(D12:D14)</f>
        <v>1871.3600000000001</v>
      </c>
      <c r="E8" s="94">
        <f>SUM(E12:E14)</f>
        <v>1988.35</v>
      </c>
      <c r="F8" s="94">
        <f>SUM(F12:F14)</f>
        <v>2129.24</v>
      </c>
      <c r="G8" s="464"/>
    </row>
    <row r="9" spans="1:7" ht="12.75">
      <c r="A9" s="93" t="s">
        <v>567</v>
      </c>
      <c r="B9" s="110"/>
      <c r="C9" s="110"/>
      <c r="D9" s="110"/>
      <c r="E9" s="110"/>
      <c r="F9" s="110"/>
      <c r="G9" s="137"/>
    </row>
    <row r="10" spans="1:7" ht="15" customHeight="1">
      <c r="A10" s="131" t="s">
        <v>556</v>
      </c>
      <c r="B10" s="130"/>
      <c r="C10" s="130"/>
      <c r="D10" s="130"/>
      <c r="E10" s="130"/>
      <c r="F10" s="130"/>
      <c r="G10" s="137"/>
    </row>
    <row r="11" spans="1:7" ht="15" customHeight="1">
      <c r="A11" s="27" t="s">
        <v>1002</v>
      </c>
      <c r="B11" s="269">
        <v>0</v>
      </c>
      <c r="C11" s="269">
        <v>0</v>
      </c>
      <c r="D11" s="269">
        <v>0</v>
      </c>
      <c r="E11" s="269">
        <v>0</v>
      </c>
      <c r="F11" s="269">
        <v>0</v>
      </c>
      <c r="G11" s="137"/>
    </row>
    <row r="12" spans="1:7" ht="15" customHeight="1">
      <c r="A12" s="27" t="s">
        <v>1001</v>
      </c>
      <c r="B12" s="91">
        <v>1138.2</v>
      </c>
      <c r="C12" s="91">
        <v>1189.32</v>
      </c>
      <c r="D12" s="91">
        <v>1246.4</v>
      </c>
      <c r="E12" s="91">
        <v>1759.54</v>
      </c>
      <c r="F12" s="91">
        <v>1873.54</v>
      </c>
      <c r="G12" s="137"/>
    </row>
    <row r="13" spans="1:7" ht="15" customHeight="1">
      <c r="A13" s="92" t="s">
        <v>1000</v>
      </c>
      <c r="B13" s="132">
        <v>384.65</v>
      </c>
      <c r="C13" s="132">
        <v>415.48</v>
      </c>
      <c r="D13" s="132">
        <v>428.44</v>
      </c>
      <c r="E13" s="269">
        <v>0</v>
      </c>
      <c r="F13" s="269">
        <v>0</v>
      </c>
      <c r="G13" s="137"/>
    </row>
    <row r="14" spans="1:7" ht="15" customHeight="1">
      <c r="A14" s="27" t="s">
        <v>557</v>
      </c>
      <c r="B14" s="20">
        <v>165.04</v>
      </c>
      <c r="C14" s="20">
        <v>186.9</v>
      </c>
      <c r="D14" s="20">
        <v>196.52</v>
      </c>
      <c r="E14" s="20">
        <v>228.81</v>
      </c>
      <c r="F14" s="20">
        <v>255.7</v>
      </c>
      <c r="G14" s="137"/>
    </row>
    <row r="15" spans="1:7" ht="15" customHeight="1">
      <c r="A15" s="131" t="s">
        <v>560</v>
      </c>
      <c r="B15" s="132"/>
      <c r="C15" s="132"/>
      <c r="D15" s="132"/>
      <c r="E15" s="132"/>
      <c r="F15" s="132"/>
      <c r="G15" s="137"/>
    </row>
    <row r="16" spans="1:7" ht="15" customHeight="1">
      <c r="A16" s="27" t="s">
        <v>558</v>
      </c>
      <c r="B16" s="132">
        <v>1687.89</v>
      </c>
      <c r="C16" s="132">
        <v>1791.7</v>
      </c>
      <c r="D16" s="132">
        <v>1871.36</v>
      </c>
      <c r="E16" s="132">
        <v>1988.35</v>
      </c>
      <c r="F16" s="132">
        <v>2129.24</v>
      </c>
      <c r="G16" s="137"/>
    </row>
    <row r="17" spans="1:7" ht="15" customHeight="1">
      <c r="A17" s="27" t="s">
        <v>559</v>
      </c>
      <c r="B17" s="270" t="s">
        <v>29</v>
      </c>
      <c r="C17" s="270" t="s">
        <v>29</v>
      </c>
      <c r="D17" s="270" t="s">
        <v>29</v>
      </c>
      <c r="E17" s="270" t="s">
        <v>29</v>
      </c>
      <c r="F17" s="270" t="s">
        <v>29</v>
      </c>
      <c r="G17" s="137"/>
    </row>
    <row r="18" spans="1:7" ht="15" customHeight="1">
      <c r="A18" s="27"/>
      <c r="B18" s="132"/>
      <c r="C18" s="132"/>
      <c r="D18" s="132"/>
      <c r="E18" s="132"/>
      <c r="F18" s="132"/>
      <c r="G18" s="137"/>
    </row>
    <row r="19" spans="1:7" ht="19.5" customHeight="1">
      <c r="A19" s="93" t="s">
        <v>568</v>
      </c>
      <c r="B19" s="130">
        <f>B23+B24+B25</f>
        <v>196047.9</v>
      </c>
      <c r="C19" s="130">
        <f>C23+C24+C25</f>
        <v>227171.52000000002</v>
      </c>
      <c r="D19" s="130">
        <f>D23+D24+D25</f>
        <v>251300.50999999998</v>
      </c>
      <c r="E19" s="130">
        <f>E23+E24+E25</f>
        <v>290526.72</v>
      </c>
      <c r="F19" s="130">
        <f>F23+F24+F25</f>
        <v>325487.6</v>
      </c>
      <c r="G19" s="464"/>
    </row>
    <row r="20" spans="1:7" ht="15" customHeight="1">
      <c r="A20" s="93" t="s">
        <v>569</v>
      </c>
      <c r="B20" s="132"/>
      <c r="C20" s="132"/>
      <c r="D20" s="132"/>
      <c r="E20" s="132"/>
      <c r="F20" s="132"/>
      <c r="G20" s="252"/>
    </row>
    <row r="21" spans="1:6" ht="15" customHeight="1">
      <c r="A21" s="131" t="s">
        <v>556</v>
      </c>
      <c r="B21" s="130"/>
      <c r="C21" s="130"/>
      <c r="D21" s="130"/>
      <c r="E21" s="130"/>
      <c r="F21" s="130"/>
    </row>
    <row r="22" spans="1:6" ht="15" customHeight="1">
      <c r="A22" s="27" t="s">
        <v>1002</v>
      </c>
      <c r="B22" s="271">
        <v>0</v>
      </c>
      <c r="C22" s="271">
        <v>0</v>
      </c>
      <c r="D22" s="271">
        <v>0</v>
      </c>
      <c r="E22" s="271">
        <v>0</v>
      </c>
      <c r="F22" s="271">
        <v>0</v>
      </c>
    </row>
    <row r="23" spans="1:6" ht="13.5" customHeight="1">
      <c r="A23" s="27" t="s">
        <v>1001</v>
      </c>
      <c r="B23" s="132">
        <v>179557.8</v>
      </c>
      <c r="C23" s="132">
        <v>209516.45</v>
      </c>
      <c r="D23" s="132">
        <v>232729.99</v>
      </c>
      <c r="E23" s="132">
        <v>282759.72</v>
      </c>
      <c r="F23" s="132">
        <v>312502.8</v>
      </c>
    </row>
    <row r="24" spans="1:6" ht="15" customHeight="1">
      <c r="A24" s="92" t="s">
        <v>1000</v>
      </c>
      <c r="B24" s="132">
        <v>10860.4</v>
      </c>
      <c r="C24" s="132">
        <v>11391.47</v>
      </c>
      <c r="D24" s="132">
        <v>11797.08</v>
      </c>
      <c r="E24" s="269">
        <v>0</v>
      </c>
      <c r="F24" s="269">
        <v>0</v>
      </c>
    </row>
    <row r="25" spans="1:6" ht="15" customHeight="1">
      <c r="A25" s="27" t="s">
        <v>557</v>
      </c>
      <c r="B25" s="132">
        <v>5629.7</v>
      </c>
      <c r="C25" s="132">
        <v>6263.6</v>
      </c>
      <c r="D25" s="132">
        <v>6773.44</v>
      </c>
      <c r="E25" s="132">
        <v>7767</v>
      </c>
      <c r="F25" s="132">
        <v>12984.8</v>
      </c>
    </row>
    <row r="26" spans="1:6" ht="15" customHeight="1">
      <c r="A26" s="131" t="s">
        <v>560</v>
      </c>
      <c r="B26" s="272"/>
      <c r="C26" s="272"/>
      <c r="D26" s="272"/>
      <c r="E26" s="272"/>
      <c r="F26" s="272"/>
    </row>
    <row r="27" spans="1:6" ht="15" customHeight="1">
      <c r="A27" s="27" t="s">
        <v>558</v>
      </c>
      <c r="B27" s="132">
        <v>196047.9</v>
      </c>
      <c r="C27" s="132">
        <v>227171.52</v>
      </c>
      <c r="D27" s="132">
        <v>251300.51</v>
      </c>
      <c r="E27" s="132">
        <v>290526.72</v>
      </c>
      <c r="F27" s="132">
        <v>325487.6</v>
      </c>
    </row>
    <row r="28" spans="1:6" ht="15" customHeight="1">
      <c r="A28" s="27" t="s">
        <v>559</v>
      </c>
      <c r="B28" s="270" t="s">
        <v>29</v>
      </c>
      <c r="C28" s="270" t="s">
        <v>29</v>
      </c>
      <c r="D28" s="270" t="s">
        <v>29</v>
      </c>
      <c r="E28" s="270" t="s">
        <v>29</v>
      </c>
      <c r="F28" s="270" t="s">
        <v>29</v>
      </c>
    </row>
    <row r="29" spans="1:6" ht="7.5" customHeight="1">
      <c r="A29" s="62"/>
      <c r="B29" s="147"/>
      <c r="C29" s="147"/>
      <c r="D29" s="147"/>
      <c r="E29" s="147"/>
      <c r="F29" s="147"/>
    </row>
    <row r="30" ht="14.25" customHeight="1"/>
  </sheetData>
  <sheetProtection/>
  <mergeCells count="2">
    <mergeCell ref="A3:F3"/>
    <mergeCell ref="A2:F2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&amp;P+59&amp;]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2"/>
  </sheetPr>
  <dimension ref="A1:J34"/>
  <sheetViews>
    <sheetView zoomScalePageLayoutView="0" workbookViewId="0" topLeftCell="A1">
      <selection activeCell="K23" sqref="K23"/>
    </sheetView>
  </sheetViews>
  <sheetFormatPr defaultColWidth="8.796875" defaultRowHeight="15"/>
  <cols>
    <col min="1" max="1" width="19" style="8" customWidth="1"/>
    <col min="2" max="2" width="5.796875" style="8" customWidth="1"/>
    <col min="3" max="3" width="4.59765625" style="8" hidden="1" customWidth="1"/>
    <col min="4" max="4" width="6.796875" style="8" hidden="1" customWidth="1"/>
    <col min="5" max="5" width="4.59765625" style="8" hidden="1" customWidth="1"/>
    <col min="6" max="6" width="6.796875" style="8" hidden="1" customWidth="1"/>
    <col min="7" max="10" width="5.69921875" style="8" customWidth="1"/>
    <col min="11" max="16384" width="8.8984375" style="8" customWidth="1"/>
  </cols>
  <sheetData>
    <row r="1" spans="1:2" ht="15" customHeight="1">
      <c r="A1" s="8" t="s">
        <v>570</v>
      </c>
      <c r="B1" s="9"/>
    </row>
    <row r="2" spans="1:10" ht="23.25" customHeight="1">
      <c r="A2" s="686" t="s">
        <v>571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 customHeight="1">
      <c r="A3" s="710" t="s">
        <v>572</v>
      </c>
      <c r="B3" s="710"/>
      <c r="C3" s="710"/>
      <c r="D3" s="710"/>
      <c r="E3" s="710"/>
      <c r="F3" s="710"/>
      <c r="G3" s="710"/>
      <c r="H3" s="710"/>
      <c r="I3" s="710"/>
      <c r="J3" s="710"/>
    </row>
    <row r="4" spans="1:8" ht="9.75" customHeight="1">
      <c r="A4" s="28"/>
      <c r="B4" s="28"/>
      <c r="C4" s="28"/>
      <c r="D4" s="28"/>
      <c r="E4" s="28"/>
      <c r="F4" s="28"/>
      <c r="G4" s="28"/>
      <c r="H4" s="28"/>
    </row>
    <row r="5" ht="9.75" customHeight="1"/>
    <row r="6" spans="1:10" ht="15">
      <c r="A6" s="189"/>
      <c r="B6" s="681" t="s">
        <v>575</v>
      </c>
      <c r="C6" s="238" t="s">
        <v>44</v>
      </c>
      <c r="D6" s="238"/>
      <c r="E6" s="238" t="s">
        <v>53</v>
      </c>
      <c r="F6" s="238"/>
      <c r="G6" s="711">
        <v>2011</v>
      </c>
      <c r="H6" s="712"/>
      <c r="I6" s="692">
        <v>2012</v>
      </c>
      <c r="J6" s="693"/>
    </row>
    <row r="7" spans="1:10" ht="25.5">
      <c r="A7" s="62"/>
      <c r="B7" s="682"/>
      <c r="C7" s="70" t="s">
        <v>59</v>
      </c>
      <c r="D7" s="70" t="s">
        <v>60</v>
      </c>
      <c r="E7" s="70" t="s">
        <v>59</v>
      </c>
      <c r="F7" s="70" t="s">
        <v>60</v>
      </c>
      <c r="G7" s="275" t="s">
        <v>573</v>
      </c>
      <c r="H7" s="275" t="s">
        <v>574</v>
      </c>
      <c r="I7" s="275" t="s">
        <v>573</v>
      </c>
      <c r="J7" s="275" t="s">
        <v>574</v>
      </c>
    </row>
    <row r="8" spans="1:10" ht="21.75" customHeight="1">
      <c r="A8" s="76" t="s">
        <v>177</v>
      </c>
      <c r="B8" s="87" t="s">
        <v>464</v>
      </c>
      <c r="C8" s="144">
        <v>464</v>
      </c>
      <c r="D8" s="144"/>
      <c r="E8" s="144">
        <v>490</v>
      </c>
      <c r="F8" s="144"/>
      <c r="G8" s="321">
        <f>+G9+G26</f>
        <v>397</v>
      </c>
      <c r="H8" s="27"/>
      <c r="I8" s="321">
        <f>+I9+I26</f>
        <v>396</v>
      </c>
      <c r="J8" s="27"/>
    </row>
    <row r="9" spans="1:10" ht="12.75">
      <c r="A9" s="77" t="s">
        <v>578</v>
      </c>
      <c r="B9" s="87" t="s">
        <v>21</v>
      </c>
      <c r="C9" s="144">
        <v>436</v>
      </c>
      <c r="D9" s="145"/>
      <c r="E9" s="144">
        <v>485</v>
      </c>
      <c r="F9" s="145"/>
      <c r="G9" s="322">
        <f>+G10+G15</f>
        <v>394</v>
      </c>
      <c r="H9" s="27"/>
      <c r="I9" s="322">
        <f>+I10+I15</f>
        <v>391</v>
      </c>
      <c r="J9" s="27"/>
    </row>
    <row r="10" spans="1:10" ht="12.75" customHeight="1">
      <c r="A10" s="467" t="s">
        <v>579</v>
      </c>
      <c r="B10" s="87" t="s">
        <v>576</v>
      </c>
      <c r="C10" s="145">
        <f>+C11+C12+C13+C14</f>
        <v>109</v>
      </c>
      <c r="D10" s="145">
        <f>+D11+D12+D13+D14</f>
        <v>361.5</v>
      </c>
      <c r="E10" s="145">
        <f>+E11+E12+E13+E14</f>
        <v>113</v>
      </c>
      <c r="F10" s="145">
        <f>+F11+F12+F13+F14</f>
        <v>229.8</v>
      </c>
      <c r="G10" s="322">
        <f>G11+G12+G13</f>
        <v>179</v>
      </c>
      <c r="H10" s="131">
        <v>699.5</v>
      </c>
      <c r="I10" s="131">
        <f>SUM(I11:I13)</f>
        <v>171</v>
      </c>
      <c r="J10" s="131">
        <f>SUM(J11:J13)</f>
        <v>760.5</v>
      </c>
    </row>
    <row r="11" spans="1:10" ht="12.75" customHeight="1">
      <c r="A11" s="78" t="s">
        <v>580</v>
      </c>
      <c r="B11" s="87" t="s">
        <v>21</v>
      </c>
      <c r="C11" s="145">
        <v>35</v>
      </c>
      <c r="D11" s="135">
        <v>52.5</v>
      </c>
      <c r="E11" s="145">
        <v>36</v>
      </c>
      <c r="F11" s="135">
        <v>16.8</v>
      </c>
      <c r="G11" s="27">
        <v>45</v>
      </c>
      <c r="H11" s="27">
        <v>67.5</v>
      </c>
      <c r="I11" s="27">
        <v>36</v>
      </c>
      <c r="J11" s="27">
        <v>54</v>
      </c>
    </row>
    <row r="12" spans="1:10" ht="12.75" customHeight="1">
      <c r="A12" s="78" t="s">
        <v>588</v>
      </c>
      <c r="B12" s="87" t="s">
        <v>21</v>
      </c>
      <c r="C12" s="145">
        <v>43</v>
      </c>
      <c r="D12" s="143">
        <v>107.5</v>
      </c>
      <c r="E12" s="145">
        <v>67</v>
      </c>
      <c r="F12" s="145">
        <v>143</v>
      </c>
      <c r="G12" s="27">
        <v>59</v>
      </c>
      <c r="H12" s="27">
        <v>144.5</v>
      </c>
      <c r="I12" s="27">
        <v>53</v>
      </c>
      <c r="J12" s="27">
        <v>132.5</v>
      </c>
    </row>
    <row r="13" spans="1:10" ht="12.75" customHeight="1">
      <c r="A13" s="78" t="s">
        <v>589</v>
      </c>
      <c r="B13" s="87" t="s">
        <v>21</v>
      </c>
      <c r="C13" s="145">
        <v>31</v>
      </c>
      <c r="D13" s="143">
        <v>201.5</v>
      </c>
      <c r="E13" s="145">
        <v>10</v>
      </c>
      <c r="F13" s="145">
        <v>70</v>
      </c>
      <c r="G13" s="27">
        <v>75</v>
      </c>
      <c r="H13" s="27">
        <v>487.5</v>
      </c>
      <c r="I13" s="27">
        <v>82</v>
      </c>
      <c r="J13" s="27">
        <v>574</v>
      </c>
    </row>
    <row r="14" spans="1:10" ht="12.75" customHeight="1">
      <c r="A14" s="78" t="s">
        <v>590</v>
      </c>
      <c r="B14" s="87" t="s">
        <v>21</v>
      </c>
      <c r="C14" s="239">
        <v>0</v>
      </c>
      <c r="D14" s="239">
        <v>0</v>
      </c>
      <c r="E14" s="239">
        <v>0</v>
      </c>
      <c r="F14" s="239">
        <v>0</v>
      </c>
      <c r="G14" s="27"/>
      <c r="H14" s="27"/>
      <c r="I14" s="27"/>
      <c r="J14" s="27"/>
    </row>
    <row r="15" spans="1:10" ht="12.75" customHeight="1">
      <c r="A15" s="467" t="s">
        <v>581</v>
      </c>
      <c r="B15" s="87" t="s">
        <v>577</v>
      </c>
      <c r="C15" s="145">
        <f>SUM(C16:C24)</f>
        <v>327</v>
      </c>
      <c r="D15" s="145">
        <f>SUM(D16:D24)</f>
        <v>1244</v>
      </c>
      <c r="E15" s="145">
        <f>SUM(E16:E24)</f>
        <v>372</v>
      </c>
      <c r="F15" s="145">
        <f>SUM(F16:F24)</f>
        <v>1339</v>
      </c>
      <c r="G15" s="322">
        <f>G17+G18+G19+G20+G22+G24</f>
        <v>215</v>
      </c>
      <c r="H15" s="27"/>
      <c r="I15" s="322">
        <f>I17+I18+I19+I20+I22+I24</f>
        <v>220</v>
      </c>
      <c r="J15" s="322">
        <f>J17+J18+J19+J20+J22+J24</f>
        <v>3537</v>
      </c>
    </row>
    <row r="16" spans="1:10" ht="12.75" customHeight="1">
      <c r="A16" s="164" t="s">
        <v>591</v>
      </c>
      <c r="B16" s="87" t="s">
        <v>21</v>
      </c>
      <c r="C16" s="239">
        <v>0</v>
      </c>
      <c r="D16" s="239">
        <v>0</v>
      </c>
      <c r="E16" s="239">
        <v>0</v>
      </c>
      <c r="F16" s="239">
        <v>0</v>
      </c>
      <c r="G16" s="355"/>
      <c r="H16" s="27"/>
      <c r="I16" s="27"/>
      <c r="J16" s="27"/>
    </row>
    <row r="17" spans="1:10" ht="12.75" customHeight="1">
      <c r="A17" s="164" t="s">
        <v>592</v>
      </c>
      <c r="B17" s="87" t="s">
        <v>21</v>
      </c>
      <c r="C17" s="145">
        <v>8</v>
      </c>
      <c r="D17" s="145">
        <v>122</v>
      </c>
      <c r="E17" s="145">
        <v>4</v>
      </c>
      <c r="F17" s="145">
        <v>54</v>
      </c>
      <c r="G17" s="27">
        <v>39</v>
      </c>
      <c r="H17" s="27">
        <v>436.8</v>
      </c>
      <c r="I17" s="27">
        <v>42</v>
      </c>
      <c r="J17" s="27">
        <v>630</v>
      </c>
    </row>
    <row r="18" spans="1:10" ht="12.75" customHeight="1">
      <c r="A18" s="164" t="s">
        <v>593</v>
      </c>
      <c r="B18" s="87" t="s">
        <v>21</v>
      </c>
      <c r="C18" s="152">
        <v>5</v>
      </c>
      <c r="D18" s="240">
        <v>124</v>
      </c>
      <c r="E18" s="152">
        <v>7</v>
      </c>
      <c r="F18" s="240">
        <v>175</v>
      </c>
      <c r="G18" s="27">
        <v>35</v>
      </c>
      <c r="H18" s="27">
        <v>472.5</v>
      </c>
      <c r="I18" s="27">
        <v>41</v>
      </c>
      <c r="J18" s="260">
        <v>1025</v>
      </c>
    </row>
    <row r="19" spans="1:10" ht="12.75" customHeight="1">
      <c r="A19" s="164" t="s">
        <v>594</v>
      </c>
      <c r="B19" s="87" t="s">
        <v>21</v>
      </c>
      <c r="C19" s="79">
        <v>7</v>
      </c>
      <c r="D19" s="79">
        <v>230</v>
      </c>
      <c r="E19" s="79">
        <v>6</v>
      </c>
      <c r="F19" s="79">
        <v>210</v>
      </c>
      <c r="G19" s="27">
        <v>28</v>
      </c>
      <c r="H19" s="27">
        <v>686</v>
      </c>
      <c r="I19" s="27">
        <v>32</v>
      </c>
      <c r="J19" s="260">
        <v>1120</v>
      </c>
    </row>
    <row r="20" spans="1:10" ht="12.75" customHeight="1">
      <c r="A20" s="164" t="s">
        <v>595</v>
      </c>
      <c r="B20" s="87" t="s">
        <v>21</v>
      </c>
      <c r="C20" s="239">
        <v>0</v>
      </c>
      <c r="D20" s="239">
        <v>0</v>
      </c>
      <c r="E20" s="79">
        <v>3</v>
      </c>
      <c r="F20" s="79">
        <v>140</v>
      </c>
      <c r="G20" s="27">
        <v>6</v>
      </c>
      <c r="H20" s="27">
        <v>169</v>
      </c>
      <c r="I20" s="27">
        <v>12</v>
      </c>
      <c r="J20" s="27">
        <v>540</v>
      </c>
    </row>
    <row r="21" spans="1:10" ht="12.75" customHeight="1">
      <c r="A21" s="164" t="s">
        <v>596</v>
      </c>
      <c r="B21" s="87" t="s">
        <v>21</v>
      </c>
      <c r="C21" s="145">
        <v>1</v>
      </c>
      <c r="D21" s="145">
        <v>51</v>
      </c>
      <c r="E21" s="239">
        <v>0</v>
      </c>
      <c r="F21" s="239">
        <v>0</v>
      </c>
      <c r="G21" s="323">
        <v>0</v>
      </c>
      <c r="H21" s="27"/>
      <c r="I21" s="27"/>
      <c r="J21" s="27"/>
    </row>
    <row r="22" spans="1:10" ht="12.75" customHeight="1">
      <c r="A22" s="78" t="s">
        <v>582</v>
      </c>
      <c r="B22" s="87" t="s">
        <v>21</v>
      </c>
      <c r="C22" s="239">
        <v>0</v>
      </c>
      <c r="D22" s="239">
        <v>0</v>
      </c>
      <c r="E22" s="239">
        <v>0</v>
      </c>
      <c r="F22" s="239">
        <v>0</v>
      </c>
      <c r="G22" s="27">
        <f>G23</f>
        <v>93</v>
      </c>
      <c r="H22" s="27">
        <v>186</v>
      </c>
      <c r="I22" s="27">
        <v>75</v>
      </c>
      <c r="J22" s="27">
        <v>150</v>
      </c>
    </row>
    <row r="23" spans="1:10" ht="12.75" customHeight="1">
      <c r="A23" s="78" t="s">
        <v>583</v>
      </c>
      <c r="B23" s="87" t="s">
        <v>21</v>
      </c>
      <c r="C23" s="145">
        <v>271</v>
      </c>
      <c r="D23" s="145">
        <v>542</v>
      </c>
      <c r="E23" s="145">
        <v>324</v>
      </c>
      <c r="F23" s="145">
        <v>648</v>
      </c>
      <c r="G23" s="27">
        <v>93</v>
      </c>
      <c r="H23" s="27">
        <v>186</v>
      </c>
      <c r="I23" s="27">
        <v>75</v>
      </c>
      <c r="J23" s="27">
        <v>150</v>
      </c>
    </row>
    <row r="24" spans="1:10" ht="38.25">
      <c r="A24" s="82" t="s">
        <v>584</v>
      </c>
      <c r="B24" s="161" t="s">
        <v>21</v>
      </c>
      <c r="C24" s="241">
        <v>35</v>
      </c>
      <c r="D24" s="241">
        <v>175</v>
      </c>
      <c r="E24" s="241">
        <v>28</v>
      </c>
      <c r="F24" s="241">
        <v>112</v>
      </c>
      <c r="G24" s="356">
        <v>14</v>
      </c>
      <c r="H24" s="419">
        <v>56</v>
      </c>
      <c r="I24" s="379">
        <v>18</v>
      </c>
      <c r="J24" s="379">
        <v>72</v>
      </c>
    </row>
    <row r="25" spans="1:10" ht="4.5" customHeight="1">
      <c r="A25" s="82"/>
      <c r="B25" s="161"/>
      <c r="C25" s="241"/>
      <c r="D25" s="241"/>
      <c r="E25" s="241"/>
      <c r="F25" s="241"/>
      <c r="G25" s="27"/>
      <c r="H25" s="27"/>
      <c r="I25" s="27"/>
      <c r="J25" s="27"/>
    </row>
    <row r="26" spans="1:10" ht="12.75">
      <c r="A26" s="77" t="s">
        <v>585</v>
      </c>
      <c r="B26" s="76" t="s">
        <v>15</v>
      </c>
      <c r="C26" s="144">
        <v>28</v>
      </c>
      <c r="D26" s="242" t="s">
        <v>66</v>
      </c>
      <c r="E26" s="144">
        <f>E27+E32</f>
        <v>5</v>
      </c>
      <c r="F26" s="242" t="s">
        <v>67</v>
      </c>
      <c r="G26" s="27">
        <v>3</v>
      </c>
      <c r="H26" s="388" t="s">
        <v>1032</v>
      </c>
      <c r="I26" s="131">
        <v>5</v>
      </c>
      <c r="J26" s="131" t="s">
        <v>1053</v>
      </c>
    </row>
    <row r="27" spans="1:10" ht="12.75" customHeight="1">
      <c r="A27" s="467" t="s">
        <v>586</v>
      </c>
      <c r="B27" s="87" t="s">
        <v>21</v>
      </c>
      <c r="C27" s="145">
        <v>21</v>
      </c>
      <c r="D27" s="205" t="s">
        <v>30</v>
      </c>
      <c r="E27" s="145">
        <f>SUM(E28:E31)</f>
        <v>3</v>
      </c>
      <c r="F27" s="205" t="s">
        <v>55</v>
      </c>
      <c r="G27" s="131">
        <v>3</v>
      </c>
      <c r="H27" s="388" t="s">
        <v>1033</v>
      </c>
      <c r="I27" s="27">
        <v>5</v>
      </c>
      <c r="J27" s="380" t="s">
        <v>1053</v>
      </c>
    </row>
    <row r="28" spans="1:10" ht="12.75" customHeight="1">
      <c r="A28" s="78" t="s">
        <v>587</v>
      </c>
      <c r="B28" s="87" t="s">
        <v>21</v>
      </c>
      <c r="C28" s="145">
        <v>4</v>
      </c>
      <c r="D28" s="243" t="s">
        <v>31</v>
      </c>
      <c r="E28" s="239">
        <v>0</v>
      </c>
      <c r="F28" s="239">
        <v>0</v>
      </c>
      <c r="G28" s="27"/>
      <c r="H28" s="257"/>
      <c r="I28" s="27"/>
      <c r="J28" s="27"/>
    </row>
    <row r="29" spans="1:10" ht="12.75" customHeight="1">
      <c r="A29" s="78" t="s">
        <v>597</v>
      </c>
      <c r="B29" s="87" t="s">
        <v>21</v>
      </c>
      <c r="C29" s="145">
        <v>6</v>
      </c>
      <c r="D29" s="243" t="s">
        <v>32</v>
      </c>
      <c r="E29" s="145">
        <v>2</v>
      </c>
      <c r="F29" s="243" t="s">
        <v>56</v>
      </c>
      <c r="G29" s="27">
        <v>1</v>
      </c>
      <c r="H29" s="389" t="s">
        <v>1034</v>
      </c>
      <c r="I29" s="27">
        <v>3</v>
      </c>
      <c r="J29" s="380" t="s">
        <v>1054</v>
      </c>
    </row>
    <row r="30" spans="1:10" ht="12.75" customHeight="1">
      <c r="A30" s="78" t="s">
        <v>598</v>
      </c>
      <c r="B30" s="87" t="s">
        <v>21</v>
      </c>
      <c r="C30" s="145">
        <v>11</v>
      </c>
      <c r="D30" s="205" t="s">
        <v>33</v>
      </c>
      <c r="E30" s="145">
        <v>1</v>
      </c>
      <c r="F30" s="205" t="s">
        <v>57</v>
      </c>
      <c r="G30" s="27">
        <v>2</v>
      </c>
      <c r="H30" s="389" t="s">
        <v>1035</v>
      </c>
      <c r="I30" s="27">
        <v>2</v>
      </c>
      <c r="J30" s="380" t="s">
        <v>1035</v>
      </c>
    </row>
    <row r="31" spans="1:10" ht="12.75" customHeight="1">
      <c r="A31" s="78" t="s">
        <v>599</v>
      </c>
      <c r="B31" s="87" t="s">
        <v>21</v>
      </c>
      <c r="C31" s="239">
        <v>0</v>
      </c>
      <c r="D31" s="239">
        <v>0</v>
      </c>
      <c r="E31" s="239">
        <v>0</v>
      </c>
      <c r="F31" s="239">
        <v>0</v>
      </c>
      <c r="G31" s="27"/>
      <c r="H31" s="27"/>
      <c r="I31" s="27"/>
      <c r="J31" s="27"/>
    </row>
    <row r="32" spans="1:10" ht="12.75" customHeight="1">
      <c r="A32" s="467" t="s">
        <v>906</v>
      </c>
      <c r="B32" s="87" t="s">
        <v>21</v>
      </c>
      <c r="C32" s="145">
        <v>7</v>
      </c>
      <c r="D32" s="244" t="s">
        <v>58</v>
      </c>
      <c r="E32" s="145">
        <v>2</v>
      </c>
      <c r="F32" s="205" t="s">
        <v>54</v>
      </c>
      <c r="G32" s="78"/>
      <c r="H32" s="78"/>
      <c r="I32" s="27"/>
      <c r="J32" s="27"/>
    </row>
    <row r="33" spans="1:10" ht="12.75" customHeight="1">
      <c r="A33" s="467" t="s">
        <v>907</v>
      </c>
      <c r="B33" s="87" t="s">
        <v>21</v>
      </c>
      <c r="C33" s="239">
        <v>0</v>
      </c>
      <c r="D33" s="239">
        <v>0</v>
      </c>
      <c r="E33" s="239">
        <v>0</v>
      </c>
      <c r="F33" s="239">
        <v>0</v>
      </c>
      <c r="G33" s="78"/>
      <c r="H33" s="78"/>
      <c r="I33" s="27"/>
      <c r="J33" s="27"/>
    </row>
    <row r="34" spans="1:10" ht="7.5" customHeight="1">
      <c r="A34" s="62"/>
      <c r="B34" s="62"/>
      <c r="C34" s="245"/>
      <c r="D34" s="62"/>
      <c r="E34" s="245"/>
      <c r="F34" s="62"/>
      <c r="G34" s="62"/>
      <c r="H34" s="62"/>
      <c r="I34" s="53"/>
      <c r="J34" s="53"/>
    </row>
  </sheetData>
  <sheetProtection/>
  <mergeCells count="5">
    <mergeCell ref="B6:B7"/>
    <mergeCell ref="A2:J2"/>
    <mergeCell ref="A3:J3"/>
    <mergeCell ref="I6:J6"/>
    <mergeCell ref="G6:H6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&amp;P+60&amp;]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49"/>
  <sheetViews>
    <sheetView zoomScalePageLayoutView="0" workbookViewId="0" topLeftCell="A1">
      <selection activeCell="J35" sqref="J35"/>
    </sheetView>
  </sheetViews>
  <sheetFormatPr defaultColWidth="8.796875" defaultRowHeight="15"/>
  <cols>
    <col min="1" max="1" width="20.8984375" style="95" customWidth="1"/>
    <col min="2" max="6" width="6.19921875" style="95" customWidth="1"/>
    <col min="7" max="16384" width="8.8984375" style="95" customWidth="1"/>
  </cols>
  <sheetData>
    <row r="1" ht="14.25">
      <c r="A1" s="8" t="s">
        <v>1008</v>
      </c>
    </row>
    <row r="2" spans="1:6" s="96" customFormat="1" ht="26.25" customHeight="1">
      <c r="A2" s="671" t="s">
        <v>1009</v>
      </c>
      <c r="B2" s="672"/>
      <c r="C2" s="672"/>
      <c r="D2" s="672"/>
      <c r="E2" s="672"/>
      <c r="F2" s="672"/>
    </row>
    <row r="3" spans="1:4" s="96" customFormat="1" ht="17.25" customHeight="1">
      <c r="A3" s="668" t="s">
        <v>1146</v>
      </c>
      <c r="B3" s="668"/>
      <c r="C3" s="668"/>
      <c r="D3" s="668"/>
    </row>
    <row r="4" spans="1:4" s="96" customFormat="1" ht="9.75" customHeight="1">
      <c r="A4" s="330"/>
      <c r="B4" s="330"/>
      <c r="C4" s="330"/>
      <c r="D4" s="330"/>
    </row>
    <row r="5" s="97" customFormat="1" ht="18.75" customHeight="1">
      <c r="E5" s="474" t="s">
        <v>1147</v>
      </c>
    </row>
    <row r="6" spans="1:6" s="101" customFormat="1" ht="18" customHeight="1">
      <c r="A6" s="98"/>
      <c r="B6" s="99" t="s">
        <v>1021</v>
      </c>
      <c r="C6" s="99" t="s">
        <v>1042</v>
      </c>
      <c r="D6" s="99" t="s">
        <v>1067</v>
      </c>
      <c r="E6" s="99" t="s">
        <v>1091</v>
      </c>
      <c r="F6" s="99" t="s">
        <v>1144</v>
      </c>
    </row>
    <row r="7" spans="1:6" s="101" customFormat="1" ht="5.25" customHeight="1">
      <c r="A7" s="116"/>
      <c r="B7" s="117"/>
      <c r="C7" s="117"/>
      <c r="D7" s="117"/>
      <c r="E7" s="117"/>
      <c r="F7" s="117"/>
    </row>
    <row r="8" spans="1:6" s="101" customFormat="1" ht="19.5" customHeight="1" hidden="1">
      <c r="A8" s="118" t="s">
        <v>3</v>
      </c>
      <c r="B8" s="106">
        <f>B15+B19+B20+B21+B23+B24+B26+B27+B28+B29+B30+B31+B32+B33+B35+B36+B37+B38+B39+B40</f>
        <v>2527450</v>
      </c>
      <c r="C8" s="106" t="e">
        <f>C15+C19+C20+C21+C23+C24+C26+C27+C28+C29+C30+C31+C32+C33+C36+C37+C38+C39+C40+#REF!</f>
        <v>#REF!</v>
      </c>
      <c r="D8" s="106" t="e">
        <f>D15+D19+D20+D21+D23+D24+D26+D27+D28+D29+D30+D31+D32+D33+D36+D37+D38+D39+D40+#REF!</f>
        <v>#REF!</v>
      </c>
      <c r="E8" s="106" t="e">
        <f>E15+E19+E20+E21+E23+E24+E26+E27+E28+E29+E30+E31+E32+E33+E36+E37+E38+E39+E40+#REF!</f>
        <v>#REF!</v>
      </c>
      <c r="F8" s="106" t="e">
        <f>F15+F19+F20+F21+F23+F24+F26+F27+F28+F29+F30+F31+F32+F33+F36+F37+F38+F39+F40+#REF!</f>
        <v>#REF!</v>
      </c>
    </row>
    <row r="9" spans="1:6" s="101" customFormat="1" ht="19.5" customHeight="1" hidden="1">
      <c r="A9" s="107" t="s">
        <v>279</v>
      </c>
      <c r="B9" s="91">
        <f>SUM(B10:B12)</f>
        <v>100</v>
      </c>
      <c r="C9" s="91">
        <f>SUM(C10:C12)</f>
        <v>100</v>
      </c>
      <c r="D9" s="91">
        <f>SUM(D10:D12)</f>
        <v>100</v>
      </c>
      <c r="E9" s="91">
        <f>SUM(E10:E12)</f>
        <v>100</v>
      </c>
      <c r="F9" s="91">
        <f>SUM(F10:F12)</f>
        <v>100</v>
      </c>
    </row>
    <row r="10" spans="1:6" s="101" customFormat="1" ht="19.5" customHeight="1" hidden="1">
      <c r="A10" s="108" t="s">
        <v>280</v>
      </c>
      <c r="B10" s="91">
        <v>34.6</v>
      </c>
      <c r="C10" s="91">
        <v>34.6</v>
      </c>
      <c r="D10" s="91">
        <v>34.6</v>
      </c>
      <c r="E10" s="91">
        <v>34.6</v>
      </c>
      <c r="F10" s="91">
        <v>34.6</v>
      </c>
    </row>
    <row r="11" spans="1:6" s="101" customFormat="1" ht="19.5" customHeight="1" hidden="1">
      <c r="A11" s="108" t="s">
        <v>282</v>
      </c>
      <c r="B11" s="91">
        <v>16.25</v>
      </c>
      <c r="C11" s="91">
        <v>16.25</v>
      </c>
      <c r="D11" s="91">
        <v>16.25</v>
      </c>
      <c r="E11" s="91">
        <v>16.25</v>
      </c>
      <c r="F11" s="91">
        <v>16.25</v>
      </c>
    </row>
    <row r="12" spans="1:6" s="101" customFormat="1" ht="19.5" customHeight="1" hidden="1">
      <c r="A12" s="108" t="s">
        <v>281</v>
      </c>
      <c r="B12" s="91">
        <v>49.15</v>
      </c>
      <c r="C12" s="91">
        <v>49.15</v>
      </c>
      <c r="D12" s="91">
        <v>49.15</v>
      </c>
      <c r="E12" s="91">
        <v>49.15</v>
      </c>
      <c r="F12" s="91">
        <v>49.15</v>
      </c>
    </row>
    <row r="13" spans="1:6" s="101" customFormat="1" ht="9.75" customHeight="1" hidden="1">
      <c r="A13" s="108"/>
      <c r="B13" s="91"/>
      <c r="C13" s="91"/>
      <c r="D13" s="91"/>
      <c r="E13" s="91"/>
      <c r="F13" s="91"/>
    </row>
    <row r="14" spans="1:6" s="101" customFormat="1" ht="14.25" customHeight="1" hidden="1">
      <c r="A14" s="107" t="s">
        <v>283</v>
      </c>
      <c r="B14" s="109"/>
      <c r="C14" s="109"/>
      <c r="D14" s="109"/>
      <c r="E14" s="109"/>
      <c r="F14" s="109"/>
    </row>
    <row r="15" spans="1:6" s="101" customFormat="1" ht="19.5" customHeight="1" hidden="1">
      <c r="A15" s="104" t="s">
        <v>285</v>
      </c>
      <c r="B15" s="111">
        <f>SUM(B16:B18)</f>
        <v>842640</v>
      </c>
      <c r="C15" s="111">
        <f>SUM(C16:C18)</f>
        <v>842640</v>
      </c>
      <c r="D15" s="111">
        <f>SUM(D16:D18)</f>
        <v>842640</v>
      </c>
      <c r="E15" s="111">
        <f>SUM(E16:E18)</f>
        <v>842640</v>
      </c>
      <c r="F15" s="111">
        <f>SUM(F16:F18)</f>
        <v>842640</v>
      </c>
    </row>
    <row r="16" spans="1:6" s="101" customFormat="1" ht="19.5" customHeight="1" hidden="1">
      <c r="A16" s="104" t="s">
        <v>286</v>
      </c>
      <c r="B16" s="111">
        <v>747674</v>
      </c>
      <c r="C16" s="111">
        <v>747674</v>
      </c>
      <c r="D16" s="111">
        <v>747674</v>
      </c>
      <c r="E16" s="111">
        <v>747674</v>
      </c>
      <c r="F16" s="111">
        <v>747674</v>
      </c>
    </row>
    <row r="17" spans="1:6" s="101" customFormat="1" ht="19.5" customHeight="1" hidden="1">
      <c r="A17" s="104" t="s">
        <v>1006</v>
      </c>
      <c r="B17" s="111">
        <v>57637</v>
      </c>
      <c r="C17" s="111">
        <v>57637</v>
      </c>
      <c r="D17" s="111">
        <v>57637</v>
      </c>
      <c r="E17" s="111">
        <v>57637</v>
      </c>
      <c r="F17" s="111">
        <v>57637</v>
      </c>
    </row>
    <row r="18" spans="1:6" s="101" customFormat="1" ht="19.5" customHeight="1" hidden="1">
      <c r="A18" s="104" t="s">
        <v>1007</v>
      </c>
      <c r="B18" s="111">
        <v>37329</v>
      </c>
      <c r="C18" s="111">
        <v>37329</v>
      </c>
      <c r="D18" s="111">
        <v>37329</v>
      </c>
      <c r="E18" s="111">
        <v>37329</v>
      </c>
      <c r="F18" s="111">
        <v>37329</v>
      </c>
    </row>
    <row r="19" spans="1:6" s="101" customFormat="1" ht="19.5" customHeight="1" hidden="1">
      <c r="A19" s="27" t="s">
        <v>6</v>
      </c>
      <c r="B19" s="111">
        <v>48558</v>
      </c>
      <c r="C19" s="111">
        <v>48558</v>
      </c>
      <c r="D19" s="111">
        <v>48558</v>
      </c>
      <c r="E19" s="111">
        <v>48558</v>
      </c>
      <c r="F19" s="111">
        <v>48558</v>
      </c>
    </row>
    <row r="20" spans="1:6" s="101" customFormat="1" ht="19.5" customHeight="1" hidden="1">
      <c r="A20" s="27" t="s">
        <v>7</v>
      </c>
      <c r="B20" s="111">
        <v>96523</v>
      </c>
      <c r="C20" s="111">
        <v>96523</v>
      </c>
      <c r="D20" s="111">
        <v>96523</v>
      </c>
      <c r="E20" s="111">
        <v>96523</v>
      </c>
      <c r="F20" s="111">
        <v>96523</v>
      </c>
    </row>
    <row r="21" spans="1:6" s="101" customFormat="1" ht="19.5" customHeight="1" hidden="1">
      <c r="A21" s="27" t="s">
        <v>8</v>
      </c>
      <c r="B21" s="112">
        <v>28256</v>
      </c>
      <c r="C21" s="112">
        <v>28256</v>
      </c>
      <c r="D21" s="112">
        <v>28256</v>
      </c>
      <c r="E21" s="112">
        <v>28256</v>
      </c>
      <c r="F21" s="112">
        <v>28256</v>
      </c>
    </row>
    <row r="22" spans="1:6" s="101" customFormat="1" ht="4.5" customHeight="1" hidden="1">
      <c r="A22" s="27"/>
      <c r="B22" s="112"/>
      <c r="C22" s="112"/>
      <c r="D22" s="112"/>
      <c r="E22" s="112"/>
      <c r="F22" s="112"/>
    </row>
    <row r="23" spans="1:6" s="101" customFormat="1" ht="25.5" hidden="1">
      <c r="A23" s="105" t="s">
        <v>284</v>
      </c>
      <c r="B23" s="112">
        <v>3364</v>
      </c>
      <c r="C23" s="112">
        <v>3364</v>
      </c>
      <c r="D23" s="112">
        <v>3364</v>
      </c>
      <c r="E23" s="112">
        <v>3364</v>
      </c>
      <c r="F23" s="112">
        <v>3364</v>
      </c>
    </row>
    <row r="24" spans="1:6" s="101" customFormat="1" ht="18" customHeight="1" hidden="1">
      <c r="A24" s="27" t="s">
        <v>10</v>
      </c>
      <c r="B24" s="112">
        <v>219047</v>
      </c>
      <c r="C24" s="112">
        <v>219047</v>
      </c>
      <c r="D24" s="112">
        <v>219047</v>
      </c>
      <c r="E24" s="112">
        <v>219047</v>
      </c>
      <c r="F24" s="112">
        <v>219047</v>
      </c>
    </row>
    <row r="25" spans="1:6" s="101" customFormat="1" ht="4.5" customHeight="1" hidden="1">
      <c r="A25" s="27"/>
      <c r="B25" s="113"/>
      <c r="C25" s="113"/>
      <c r="D25" s="112"/>
      <c r="E25" s="112"/>
      <c r="F25" s="112"/>
    </row>
    <row r="26" spans="1:6" s="101" customFormat="1" ht="38.25" hidden="1">
      <c r="A26" s="105" t="s">
        <v>289</v>
      </c>
      <c r="B26" s="38">
        <v>337431</v>
      </c>
      <c r="C26" s="38">
        <v>337431</v>
      </c>
      <c r="D26" s="38">
        <v>337431</v>
      </c>
      <c r="E26" s="38">
        <v>337431</v>
      </c>
      <c r="F26" s="38">
        <v>337431</v>
      </c>
    </row>
    <row r="27" spans="1:6" s="101" customFormat="1" ht="18" customHeight="1" hidden="1">
      <c r="A27" s="27" t="s">
        <v>290</v>
      </c>
      <c r="B27" s="114">
        <v>123888</v>
      </c>
      <c r="C27" s="114">
        <v>123888</v>
      </c>
      <c r="D27" s="111">
        <v>123888</v>
      </c>
      <c r="E27" s="111">
        <v>123888</v>
      </c>
      <c r="F27" s="111">
        <v>123888</v>
      </c>
    </row>
    <row r="28" spans="1:6" s="101" customFormat="1" ht="18" customHeight="1" hidden="1">
      <c r="A28" s="27" t="s">
        <v>12</v>
      </c>
      <c r="B28" s="114">
        <v>89295</v>
      </c>
      <c r="C28" s="114">
        <v>89295</v>
      </c>
      <c r="D28" s="111">
        <v>89295</v>
      </c>
      <c r="E28" s="111">
        <v>89295</v>
      </c>
      <c r="F28" s="111">
        <v>89295</v>
      </c>
    </row>
    <row r="29" spans="1:6" s="101" customFormat="1" ht="21.75" customHeight="1">
      <c r="A29" s="27" t="s">
        <v>291</v>
      </c>
      <c r="B29" s="114">
        <v>39784</v>
      </c>
      <c r="C29" s="111">
        <v>45511</v>
      </c>
      <c r="D29" s="111">
        <v>51576</v>
      </c>
      <c r="E29" s="111">
        <v>58444</v>
      </c>
      <c r="F29" s="111">
        <v>64846</v>
      </c>
    </row>
    <row r="30" spans="1:6" s="101" customFormat="1" ht="21.75" customHeight="1">
      <c r="A30" s="27" t="s">
        <v>292</v>
      </c>
      <c r="B30" s="114">
        <v>78731</v>
      </c>
      <c r="C30" s="111">
        <v>90065</v>
      </c>
      <c r="D30" s="111">
        <v>102067</v>
      </c>
      <c r="E30" s="111">
        <v>115659</v>
      </c>
      <c r="F30" s="111">
        <v>128782</v>
      </c>
    </row>
    <row r="31" spans="1:6" s="101" customFormat="1" ht="21.75" customHeight="1">
      <c r="A31" s="27" t="s">
        <v>294</v>
      </c>
      <c r="B31" s="111">
        <v>251128</v>
      </c>
      <c r="C31" s="111">
        <v>287281</v>
      </c>
      <c r="D31" s="111">
        <v>325564</v>
      </c>
      <c r="E31" s="111">
        <v>368920</v>
      </c>
      <c r="F31" s="111">
        <v>408870</v>
      </c>
    </row>
    <row r="32" spans="1:6" s="101" customFormat="1" ht="21.75" customHeight="1">
      <c r="A32" s="27" t="s">
        <v>293</v>
      </c>
      <c r="B32" s="111">
        <v>9213</v>
      </c>
      <c r="C32" s="111">
        <v>10539</v>
      </c>
      <c r="D32" s="111">
        <v>11944</v>
      </c>
      <c r="E32" s="111">
        <v>13535</v>
      </c>
      <c r="F32" s="111">
        <v>15017</v>
      </c>
    </row>
    <row r="33" spans="1:6" s="101" customFormat="1" ht="21.75" customHeight="1">
      <c r="A33" s="27" t="s">
        <v>295</v>
      </c>
      <c r="B33" s="111">
        <v>17310</v>
      </c>
      <c r="C33" s="111">
        <v>19802</v>
      </c>
      <c r="D33" s="111">
        <v>22441</v>
      </c>
      <c r="E33" s="111">
        <v>25430</v>
      </c>
      <c r="F33" s="111">
        <v>28214</v>
      </c>
    </row>
    <row r="34" spans="1:6" s="101" customFormat="1" ht="6" customHeight="1">
      <c r="A34" s="27"/>
      <c r="B34" s="102"/>
      <c r="C34" s="102"/>
      <c r="D34" s="102"/>
      <c r="E34" s="102"/>
      <c r="F34" s="102"/>
    </row>
    <row r="35" spans="1:6" s="101" customFormat="1" ht="25.5">
      <c r="A35" s="105" t="s">
        <v>296</v>
      </c>
      <c r="B35" s="111">
        <v>78870</v>
      </c>
      <c r="C35" s="111">
        <v>90224</v>
      </c>
      <c r="D35" s="111">
        <v>102248</v>
      </c>
      <c r="E35" s="111">
        <v>115865</v>
      </c>
      <c r="F35" s="111">
        <v>128553</v>
      </c>
    </row>
    <row r="36" spans="1:6" s="101" customFormat="1" ht="21.75" customHeight="1">
      <c r="A36" s="27" t="s">
        <v>297</v>
      </c>
      <c r="B36" s="111">
        <v>118654</v>
      </c>
      <c r="C36" s="111">
        <v>135736</v>
      </c>
      <c r="D36" s="111">
        <v>153824</v>
      </c>
      <c r="E36" s="111">
        <v>174309</v>
      </c>
      <c r="F36" s="111">
        <v>193400</v>
      </c>
    </row>
    <row r="37" spans="1:6" s="101" customFormat="1" ht="21.75" customHeight="1">
      <c r="A37" s="27" t="s">
        <v>298</v>
      </c>
      <c r="B37" s="111">
        <v>55558</v>
      </c>
      <c r="C37" s="111">
        <v>63556</v>
      </c>
      <c r="D37" s="111">
        <v>72026</v>
      </c>
      <c r="E37" s="111">
        <v>81618</v>
      </c>
      <c r="F37" s="111">
        <v>90557</v>
      </c>
    </row>
    <row r="38" spans="1:6" s="101" customFormat="1" ht="21.75" customHeight="1">
      <c r="A38" s="27" t="s">
        <v>299</v>
      </c>
      <c r="B38" s="111">
        <v>32804</v>
      </c>
      <c r="C38" s="111">
        <v>37527</v>
      </c>
      <c r="D38" s="111">
        <v>42527</v>
      </c>
      <c r="E38" s="111">
        <v>48190</v>
      </c>
      <c r="F38" s="111">
        <v>53469</v>
      </c>
    </row>
    <row r="39" spans="1:6" s="101" customFormat="1" ht="22.5" customHeight="1">
      <c r="A39" s="27" t="s">
        <v>300</v>
      </c>
      <c r="B39" s="111">
        <v>53325</v>
      </c>
      <c r="C39" s="111">
        <v>61002</v>
      </c>
      <c r="D39" s="111">
        <v>69131</v>
      </c>
      <c r="E39" s="111">
        <v>78337</v>
      </c>
      <c r="F39" s="111">
        <v>86916</v>
      </c>
    </row>
    <row r="40" spans="1:6" s="101" customFormat="1" ht="25.5">
      <c r="A40" s="105" t="s">
        <v>301</v>
      </c>
      <c r="B40" s="111">
        <v>3071</v>
      </c>
      <c r="C40" s="111">
        <v>3513</v>
      </c>
      <c r="D40" s="111">
        <v>3981</v>
      </c>
      <c r="E40" s="111">
        <v>4511</v>
      </c>
      <c r="F40" s="111">
        <v>5006</v>
      </c>
    </row>
    <row r="41" spans="1:6" s="101" customFormat="1" ht="21.75" customHeight="1">
      <c r="A41" s="53" t="s">
        <v>302</v>
      </c>
      <c r="B41" s="115">
        <v>0</v>
      </c>
      <c r="C41" s="115">
        <v>0</v>
      </c>
      <c r="D41" s="115">
        <v>0</v>
      </c>
      <c r="E41" s="115">
        <v>0</v>
      </c>
      <c r="F41" s="115">
        <v>0</v>
      </c>
    </row>
    <row r="42" spans="1:4" s="101" customFormat="1" ht="18.75" customHeight="1">
      <c r="A42" s="624" t="s">
        <v>1224</v>
      </c>
      <c r="B42" s="448"/>
      <c r="C42" s="448"/>
      <c r="D42" s="448"/>
    </row>
    <row r="43" s="101" customFormat="1" ht="16.5" customHeight="1">
      <c r="A43" s="125" t="s">
        <v>304</v>
      </c>
    </row>
    <row r="44" s="101" customFormat="1" ht="18.75" customHeight="1"/>
    <row r="45" s="101" customFormat="1" ht="12.75"/>
    <row r="46" s="101" customFormat="1" ht="12.75"/>
    <row r="47" s="101" customFormat="1" ht="12.75"/>
    <row r="48" ht="14.25">
      <c r="A48" s="101"/>
    </row>
    <row r="49" ht="14.25">
      <c r="A49" s="101"/>
    </row>
  </sheetData>
  <sheetProtection/>
  <mergeCells count="2">
    <mergeCell ref="A3:D3"/>
    <mergeCell ref="A2:F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&amp;P+6&amp;]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2"/>
  </sheetPr>
  <dimension ref="A1:L35"/>
  <sheetViews>
    <sheetView zoomScalePageLayoutView="0" workbookViewId="0" topLeftCell="A1">
      <selection activeCell="P18" sqref="P18"/>
    </sheetView>
  </sheetViews>
  <sheetFormatPr defaultColWidth="8.796875" defaultRowHeight="15"/>
  <cols>
    <col min="1" max="1" width="16.296875" style="8" customWidth="1"/>
    <col min="2" max="2" width="4.296875" style="8" customWidth="1"/>
    <col min="3" max="3" width="4.59765625" style="8" hidden="1" customWidth="1"/>
    <col min="4" max="4" width="6.796875" style="8" hidden="1" customWidth="1"/>
    <col min="5" max="5" width="4.59765625" style="8" hidden="1" customWidth="1"/>
    <col min="6" max="6" width="6.796875" style="8" hidden="1" customWidth="1"/>
    <col min="7" max="7" width="4.296875" style="8" bestFit="1" customWidth="1"/>
    <col min="8" max="8" width="4.69921875" style="8" bestFit="1" customWidth="1"/>
    <col min="9" max="9" width="4.296875" style="8" bestFit="1" customWidth="1"/>
    <col min="10" max="10" width="5.796875" style="8" customWidth="1"/>
    <col min="11" max="11" width="5.296875" style="8" customWidth="1"/>
    <col min="12" max="12" width="5.796875" style="8" customWidth="1"/>
    <col min="13" max="16384" width="8.8984375" style="8" customWidth="1"/>
  </cols>
  <sheetData>
    <row r="1" spans="1:2" ht="15" customHeight="1">
      <c r="A1" s="8" t="s">
        <v>1015</v>
      </c>
      <c r="B1" s="9"/>
    </row>
    <row r="2" spans="1:12" ht="23.25" customHeight="1">
      <c r="A2" s="694" t="s">
        <v>571</v>
      </c>
      <c r="B2" s="713"/>
      <c r="C2" s="713"/>
      <c r="D2" s="713"/>
      <c r="E2" s="713"/>
      <c r="F2" s="713"/>
      <c r="G2" s="713"/>
      <c r="H2" s="713"/>
      <c r="I2" s="713"/>
      <c r="J2" s="713"/>
      <c r="K2" s="672"/>
      <c r="L2" s="672"/>
    </row>
    <row r="3" spans="1:12" ht="20.25" customHeight="1">
      <c r="A3" s="714" t="s">
        <v>572</v>
      </c>
      <c r="B3" s="713"/>
      <c r="C3" s="713"/>
      <c r="D3" s="713"/>
      <c r="E3" s="713"/>
      <c r="F3" s="713"/>
      <c r="G3" s="713"/>
      <c r="H3" s="713"/>
      <c r="I3" s="713"/>
      <c r="J3" s="713"/>
      <c r="K3" s="672"/>
      <c r="L3" s="672"/>
    </row>
    <row r="4" spans="1:10" ht="9.75" customHeight="1">
      <c r="A4" s="377"/>
      <c r="B4" s="381"/>
      <c r="C4" s="381"/>
      <c r="D4" s="381"/>
      <c r="E4" s="381"/>
      <c r="F4" s="381"/>
      <c r="G4" s="381"/>
      <c r="H4" s="381"/>
      <c r="I4" s="381"/>
      <c r="J4" s="381"/>
    </row>
    <row r="5" ht="9.75" customHeight="1">
      <c r="L5" s="197"/>
    </row>
    <row r="6" spans="1:12" ht="12.75" customHeight="1">
      <c r="A6" s="273"/>
      <c r="B6" s="707" t="s">
        <v>575</v>
      </c>
      <c r="C6" s="274" t="s">
        <v>22</v>
      </c>
      <c r="D6" s="274"/>
      <c r="E6" s="274" t="s">
        <v>28</v>
      </c>
      <c r="F6" s="274"/>
      <c r="G6" s="698">
        <v>2013</v>
      </c>
      <c r="H6" s="699"/>
      <c r="I6" s="718">
        <v>2014</v>
      </c>
      <c r="J6" s="719"/>
      <c r="K6" s="715">
        <v>2015</v>
      </c>
      <c r="L6" s="716"/>
    </row>
    <row r="7" spans="1:12" ht="27.75" customHeight="1">
      <c r="A7" s="53"/>
      <c r="B7" s="717"/>
      <c r="C7" s="275" t="s">
        <v>59</v>
      </c>
      <c r="D7" s="275" t="s">
        <v>60</v>
      </c>
      <c r="E7" s="275" t="s">
        <v>59</v>
      </c>
      <c r="F7" s="275" t="s">
        <v>60</v>
      </c>
      <c r="G7" s="275" t="s">
        <v>573</v>
      </c>
      <c r="H7" s="275" t="s">
        <v>574</v>
      </c>
      <c r="I7" s="275" t="s">
        <v>573</v>
      </c>
      <c r="J7" s="275" t="s">
        <v>574</v>
      </c>
      <c r="K7" s="275" t="s">
        <v>573</v>
      </c>
      <c r="L7" s="275" t="s">
        <v>574</v>
      </c>
    </row>
    <row r="8" spans="1:12" ht="21.75" customHeight="1">
      <c r="A8" s="93" t="s">
        <v>177</v>
      </c>
      <c r="B8" s="257" t="s">
        <v>464</v>
      </c>
      <c r="C8" s="276">
        <v>606</v>
      </c>
      <c r="D8" s="276"/>
      <c r="E8" s="276">
        <v>636</v>
      </c>
      <c r="F8" s="276"/>
      <c r="G8" s="321">
        <f>+G9+G26</f>
        <v>405</v>
      </c>
      <c r="H8" s="27"/>
      <c r="I8" s="321">
        <f>+I9+I26</f>
        <v>414</v>
      </c>
      <c r="J8" s="27"/>
      <c r="K8" s="321">
        <f>+K9+K26</f>
        <v>431</v>
      </c>
      <c r="L8" s="635"/>
    </row>
    <row r="9" spans="1:12" ht="12.75">
      <c r="A9" s="131" t="s">
        <v>578</v>
      </c>
      <c r="B9" s="257" t="s">
        <v>21</v>
      </c>
      <c r="C9" s="276">
        <v>575</v>
      </c>
      <c r="D9" s="276"/>
      <c r="E9" s="276">
        <v>607</v>
      </c>
      <c r="F9" s="276"/>
      <c r="G9" s="322">
        <f>+G10+G15</f>
        <v>396</v>
      </c>
      <c r="H9" s="27"/>
      <c r="I9" s="322">
        <f>+I10+I15</f>
        <v>399</v>
      </c>
      <c r="J9" s="27"/>
      <c r="K9" s="634">
        <f>K10+K15</f>
        <v>419</v>
      </c>
      <c r="L9" s="635"/>
    </row>
    <row r="10" spans="1:12" ht="12.75" customHeight="1">
      <c r="A10" s="131" t="s">
        <v>579</v>
      </c>
      <c r="B10" s="257" t="s">
        <v>576</v>
      </c>
      <c r="C10" s="260">
        <v>91</v>
      </c>
      <c r="D10" s="260">
        <v>263</v>
      </c>
      <c r="E10" s="260">
        <v>96</v>
      </c>
      <c r="F10" s="267">
        <v>276.5</v>
      </c>
      <c r="G10" s="131">
        <f aca="true" t="shared" si="0" ref="G10:L10">SUM(G11:G13)</f>
        <v>176</v>
      </c>
      <c r="H10" s="131">
        <f t="shared" si="0"/>
        <v>791</v>
      </c>
      <c r="I10" s="131">
        <f t="shared" si="0"/>
        <v>186</v>
      </c>
      <c r="J10" s="131">
        <f t="shared" si="0"/>
        <v>981</v>
      </c>
      <c r="K10" s="636">
        <f t="shared" si="0"/>
        <v>198</v>
      </c>
      <c r="L10" s="640">
        <f t="shared" si="0"/>
        <v>1107</v>
      </c>
    </row>
    <row r="11" spans="1:12" ht="12.75" customHeight="1">
      <c r="A11" s="27" t="s">
        <v>580</v>
      </c>
      <c r="B11" s="257" t="s">
        <v>21</v>
      </c>
      <c r="C11" s="260">
        <v>50</v>
      </c>
      <c r="D11" s="260">
        <v>74</v>
      </c>
      <c r="E11" s="260">
        <v>59</v>
      </c>
      <c r="F11" s="277">
        <v>88.5</v>
      </c>
      <c r="G11" s="27">
        <v>41</v>
      </c>
      <c r="H11" s="27">
        <v>62</v>
      </c>
      <c r="I11" s="27">
        <v>32</v>
      </c>
      <c r="J11" s="27">
        <v>51</v>
      </c>
      <c r="K11" s="635">
        <v>28</v>
      </c>
      <c r="L11" s="635">
        <v>42</v>
      </c>
    </row>
    <row r="12" spans="1:12" ht="12.75" customHeight="1">
      <c r="A12" s="27" t="s">
        <v>588</v>
      </c>
      <c r="B12" s="257" t="s">
        <v>21</v>
      </c>
      <c r="C12" s="260">
        <v>18</v>
      </c>
      <c r="D12" s="260">
        <v>40</v>
      </c>
      <c r="E12" s="260">
        <v>13</v>
      </c>
      <c r="F12" s="260">
        <v>27</v>
      </c>
      <c r="G12" s="27">
        <v>48</v>
      </c>
      <c r="H12" s="27">
        <v>120</v>
      </c>
      <c r="I12" s="27">
        <v>45</v>
      </c>
      <c r="J12" s="27">
        <v>113</v>
      </c>
      <c r="K12" s="635">
        <v>42</v>
      </c>
      <c r="L12" s="635">
        <v>105</v>
      </c>
    </row>
    <row r="13" spans="1:12" ht="12.75" customHeight="1">
      <c r="A13" s="27" t="s">
        <v>589</v>
      </c>
      <c r="B13" s="257" t="s">
        <v>21</v>
      </c>
      <c r="C13" s="260">
        <v>23</v>
      </c>
      <c r="D13" s="260">
        <v>150</v>
      </c>
      <c r="E13" s="260">
        <v>24</v>
      </c>
      <c r="F13" s="260">
        <v>161</v>
      </c>
      <c r="G13" s="27">
        <v>87</v>
      </c>
      <c r="H13" s="27">
        <v>609</v>
      </c>
      <c r="I13" s="27">
        <v>109</v>
      </c>
      <c r="J13" s="27">
        <v>817</v>
      </c>
      <c r="K13" s="635">
        <v>128</v>
      </c>
      <c r="L13" s="635">
        <v>960</v>
      </c>
    </row>
    <row r="14" spans="1:12" ht="12.75" customHeight="1">
      <c r="A14" s="27" t="s">
        <v>590</v>
      </c>
      <c r="B14" s="257" t="s">
        <v>21</v>
      </c>
      <c r="C14" s="278">
        <v>0</v>
      </c>
      <c r="D14" s="278">
        <v>0</v>
      </c>
      <c r="E14" s="278">
        <v>0</v>
      </c>
      <c r="F14" s="278">
        <v>0</v>
      </c>
      <c r="G14" s="27"/>
      <c r="H14" s="27"/>
      <c r="I14" s="27"/>
      <c r="J14" s="27"/>
      <c r="K14" s="635"/>
      <c r="L14" s="635"/>
    </row>
    <row r="15" spans="1:12" ht="12.75" customHeight="1">
      <c r="A15" s="131" t="s">
        <v>581</v>
      </c>
      <c r="B15" s="257" t="s">
        <v>577</v>
      </c>
      <c r="C15" s="260">
        <v>484</v>
      </c>
      <c r="D15" s="260">
        <v>196</v>
      </c>
      <c r="E15" s="260">
        <f>SUM(E16:E24)</f>
        <v>511</v>
      </c>
      <c r="F15" s="260">
        <f>SUM(F16:F24)</f>
        <v>1817</v>
      </c>
      <c r="G15" s="322">
        <f>G16+G17+G18+G19+G20+G21+G22+G24</f>
        <v>220</v>
      </c>
      <c r="H15" s="322">
        <f>H16+H17+H18+H19+H20+H21+H22+H24</f>
        <v>3812</v>
      </c>
      <c r="I15" s="131">
        <f>I16+I17+I18+I19+I20+I22+I24</f>
        <v>213</v>
      </c>
      <c r="J15" s="276">
        <f>J16+J17+J18+J19+J20+J22+J24</f>
        <v>3464</v>
      </c>
      <c r="K15" s="634">
        <f>K16+K17+K18+K19+K20+K22+K24</f>
        <v>221</v>
      </c>
      <c r="L15" s="639">
        <f>L16+L17+L18+L19+L20+L22+L24</f>
        <v>3744</v>
      </c>
    </row>
    <row r="16" spans="1:12" ht="12.75" customHeight="1">
      <c r="A16" s="18" t="s">
        <v>591</v>
      </c>
      <c r="B16" s="257" t="s">
        <v>21</v>
      </c>
      <c r="C16" s="260">
        <v>1</v>
      </c>
      <c r="D16" s="260">
        <v>8</v>
      </c>
      <c r="E16" s="260">
        <v>3</v>
      </c>
      <c r="F16" s="260">
        <v>12</v>
      </c>
      <c r="G16" s="27">
        <v>4</v>
      </c>
      <c r="H16" s="27">
        <v>32</v>
      </c>
      <c r="I16" s="27">
        <v>10</v>
      </c>
      <c r="J16" s="27">
        <v>80</v>
      </c>
      <c r="K16" s="635">
        <v>16</v>
      </c>
      <c r="L16" s="635">
        <v>112</v>
      </c>
    </row>
    <row r="17" spans="1:12" ht="12.75" customHeight="1">
      <c r="A17" s="18" t="s">
        <v>592</v>
      </c>
      <c r="B17" s="257" t="s">
        <v>21</v>
      </c>
      <c r="C17" s="260">
        <v>5</v>
      </c>
      <c r="D17" s="260">
        <v>75</v>
      </c>
      <c r="E17" s="260">
        <v>5</v>
      </c>
      <c r="F17" s="260">
        <v>88</v>
      </c>
      <c r="G17" s="27">
        <v>35</v>
      </c>
      <c r="H17" s="27">
        <v>525</v>
      </c>
      <c r="I17" s="27">
        <v>41</v>
      </c>
      <c r="J17" s="27">
        <v>615</v>
      </c>
      <c r="K17" s="635">
        <v>36</v>
      </c>
      <c r="L17" s="635">
        <v>432</v>
      </c>
    </row>
    <row r="18" spans="1:12" ht="12.75" customHeight="1">
      <c r="A18" s="18" t="s">
        <v>593</v>
      </c>
      <c r="B18" s="257" t="s">
        <v>21</v>
      </c>
      <c r="C18" s="279">
        <v>5</v>
      </c>
      <c r="D18" s="280">
        <v>119</v>
      </c>
      <c r="E18" s="279">
        <v>7</v>
      </c>
      <c r="F18" s="280">
        <v>170</v>
      </c>
      <c r="G18" s="27">
        <v>44</v>
      </c>
      <c r="H18" s="260">
        <v>1100</v>
      </c>
      <c r="I18" s="27">
        <v>40</v>
      </c>
      <c r="J18" s="27">
        <v>1000</v>
      </c>
      <c r="K18" s="635">
        <v>35</v>
      </c>
      <c r="L18" s="635">
        <v>875</v>
      </c>
    </row>
    <row r="19" spans="1:12" ht="12.75" customHeight="1">
      <c r="A19" s="18" t="s">
        <v>594</v>
      </c>
      <c r="B19" s="257" t="s">
        <v>21</v>
      </c>
      <c r="C19" s="19">
        <v>4</v>
      </c>
      <c r="D19" s="19">
        <v>128</v>
      </c>
      <c r="E19" s="19">
        <v>1</v>
      </c>
      <c r="F19" s="19">
        <v>31</v>
      </c>
      <c r="G19" s="27">
        <v>28</v>
      </c>
      <c r="H19" s="260">
        <v>980</v>
      </c>
      <c r="I19" s="27">
        <v>25</v>
      </c>
      <c r="J19" s="27">
        <v>875</v>
      </c>
      <c r="K19" s="635">
        <v>38</v>
      </c>
      <c r="L19" s="635">
        <v>1330</v>
      </c>
    </row>
    <row r="20" spans="1:12" ht="12.75" customHeight="1">
      <c r="A20" s="18" t="s">
        <v>595</v>
      </c>
      <c r="B20" s="257" t="s">
        <v>21</v>
      </c>
      <c r="C20" s="19">
        <v>6</v>
      </c>
      <c r="D20" s="19">
        <v>280</v>
      </c>
      <c r="E20" s="19">
        <v>1</v>
      </c>
      <c r="F20" s="19">
        <v>45</v>
      </c>
      <c r="G20" s="27">
        <v>15</v>
      </c>
      <c r="H20" s="27">
        <v>675</v>
      </c>
      <c r="I20" s="27">
        <v>16</v>
      </c>
      <c r="J20" s="27">
        <v>720</v>
      </c>
      <c r="K20" s="635">
        <v>18</v>
      </c>
      <c r="L20" s="635">
        <v>810</v>
      </c>
    </row>
    <row r="21" spans="1:12" ht="12.75" customHeight="1">
      <c r="A21" s="18" t="s">
        <v>596</v>
      </c>
      <c r="B21" s="257" t="s">
        <v>21</v>
      </c>
      <c r="C21" s="260">
        <v>3</v>
      </c>
      <c r="D21" s="260">
        <v>152</v>
      </c>
      <c r="E21" s="260">
        <v>3</v>
      </c>
      <c r="F21" s="260">
        <v>151</v>
      </c>
      <c r="G21" s="27">
        <v>6</v>
      </c>
      <c r="H21" s="27">
        <v>312</v>
      </c>
      <c r="I21" s="389" t="s">
        <v>29</v>
      </c>
      <c r="J21" s="389" t="s">
        <v>29</v>
      </c>
      <c r="K21" s="635"/>
      <c r="L21" s="635"/>
    </row>
    <row r="22" spans="1:12" ht="12.75" customHeight="1">
      <c r="A22" s="27" t="s">
        <v>582</v>
      </c>
      <c r="B22" s="257" t="s">
        <v>21</v>
      </c>
      <c r="C22" s="260">
        <v>277</v>
      </c>
      <c r="D22" s="260">
        <v>554</v>
      </c>
      <c r="E22" s="278">
        <v>0</v>
      </c>
      <c r="F22" s="278">
        <v>0</v>
      </c>
      <c r="G22" s="27">
        <v>82</v>
      </c>
      <c r="H22" s="27">
        <v>164</v>
      </c>
      <c r="I22" s="27">
        <f>I23</f>
        <v>75</v>
      </c>
      <c r="J22" s="27">
        <f>J23</f>
        <v>150</v>
      </c>
      <c r="K22" s="635">
        <v>63</v>
      </c>
      <c r="L22" s="635">
        <v>125</v>
      </c>
    </row>
    <row r="23" spans="1:12" ht="12.75" customHeight="1">
      <c r="A23" s="27" t="s">
        <v>583</v>
      </c>
      <c r="B23" s="257" t="s">
        <v>21</v>
      </c>
      <c r="C23" s="260">
        <v>277</v>
      </c>
      <c r="D23" s="260">
        <v>554</v>
      </c>
      <c r="E23" s="260">
        <v>343</v>
      </c>
      <c r="F23" s="260">
        <v>686</v>
      </c>
      <c r="G23" s="27">
        <v>82</v>
      </c>
      <c r="H23" s="27">
        <v>164</v>
      </c>
      <c r="I23" s="27">
        <v>75</v>
      </c>
      <c r="J23" s="27">
        <v>150</v>
      </c>
      <c r="K23" s="635">
        <v>63</v>
      </c>
      <c r="L23" s="635">
        <v>125</v>
      </c>
    </row>
    <row r="24" spans="1:12" ht="38.25">
      <c r="A24" s="105" t="s">
        <v>584</v>
      </c>
      <c r="B24" s="281" t="s">
        <v>21</v>
      </c>
      <c r="C24" s="39">
        <v>183</v>
      </c>
      <c r="D24" s="39">
        <v>642</v>
      </c>
      <c r="E24" s="39">
        <v>148</v>
      </c>
      <c r="F24" s="39">
        <v>634</v>
      </c>
      <c r="G24" s="379">
        <v>6</v>
      </c>
      <c r="H24" s="379">
        <v>24</v>
      </c>
      <c r="I24" s="379">
        <v>6</v>
      </c>
      <c r="J24" s="379">
        <v>24</v>
      </c>
      <c r="K24" s="641">
        <v>15</v>
      </c>
      <c r="L24" s="641">
        <v>60</v>
      </c>
    </row>
    <row r="25" spans="1:12" ht="4.5" customHeight="1">
      <c r="A25" s="105"/>
      <c r="B25" s="281"/>
      <c r="C25" s="39"/>
      <c r="D25" s="39"/>
      <c r="E25" s="39"/>
      <c r="F25" s="39"/>
      <c r="G25" s="27"/>
      <c r="H25" s="27"/>
      <c r="I25" s="27"/>
      <c r="J25" s="27"/>
      <c r="K25" s="635"/>
      <c r="L25" s="635"/>
    </row>
    <row r="26" spans="1:12" ht="12.75">
      <c r="A26" s="131" t="s">
        <v>585</v>
      </c>
      <c r="B26" s="93" t="s">
        <v>15</v>
      </c>
      <c r="C26" s="276">
        <v>32</v>
      </c>
      <c r="D26" s="282" t="s">
        <v>65</v>
      </c>
      <c r="E26" s="276">
        <v>30</v>
      </c>
      <c r="F26" s="282" t="s">
        <v>64</v>
      </c>
      <c r="G26" s="131">
        <f>G27+G32</f>
        <v>9</v>
      </c>
      <c r="H26" s="131"/>
      <c r="I26" s="131">
        <v>15</v>
      </c>
      <c r="J26" s="463" t="s">
        <v>1113</v>
      </c>
      <c r="K26" s="634">
        <f>K27</f>
        <v>12</v>
      </c>
      <c r="L26" s="637" t="s">
        <v>1227</v>
      </c>
    </row>
    <row r="27" spans="1:12" ht="12.75" customHeight="1">
      <c r="A27" s="131" t="s">
        <v>586</v>
      </c>
      <c r="B27" s="257" t="s">
        <v>21</v>
      </c>
      <c r="C27" s="260">
        <v>20</v>
      </c>
      <c r="D27" s="283" t="s">
        <v>27</v>
      </c>
      <c r="E27" s="260">
        <v>21</v>
      </c>
      <c r="F27" s="283" t="s">
        <v>30</v>
      </c>
      <c r="G27" s="27">
        <f>G29+G30</f>
        <v>9</v>
      </c>
      <c r="H27" s="380" t="s">
        <v>1080</v>
      </c>
      <c r="I27" s="27">
        <v>15</v>
      </c>
      <c r="J27" s="380" t="s">
        <v>1113</v>
      </c>
      <c r="K27" s="635">
        <f>K29+K30</f>
        <v>12</v>
      </c>
      <c r="L27" s="637" t="s">
        <v>1227</v>
      </c>
    </row>
    <row r="28" spans="1:12" ht="12.75" customHeight="1">
      <c r="A28" s="27" t="s">
        <v>587</v>
      </c>
      <c r="B28" s="257" t="s">
        <v>21</v>
      </c>
      <c r="C28" s="260">
        <v>4</v>
      </c>
      <c r="D28" s="284" t="s">
        <v>26</v>
      </c>
      <c r="E28" s="260">
        <v>4</v>
      </c>
      <c r="F28" s="284" t="s">
        <v>31</v>
      </c>
      <c r="G28" s="27"/>
      <c r="H28" s="27"/>
      <c r="I28" s="27"/>
      <c r="J28" s="27"/>
      <c r="K28" s="635"/>
      <c r="L28" s="635"/>
    </row>
    <row r="29" spans="1:12" ht="12.75" customHeight="1">
      <c r="A29" s="27" t="s">
        <v>597</v>
      </c>
      <c r="B29" s="257" t="s">
        <v>21</v>
      </c>
      <c r="C29" s="260">
        <v>5</v>
      </c>
      <c r="D29" s="284" t="s">
        <v>62</v>
      </c>
      <c r="E29" s="260">
        <v>6</v>
      </c>
      <c r="F29" s="284" t="s">
        <v>32</v>
      </c>
      <c r="G29" s="27">
        <v>5</v>
      </c>
      <c r="H29" s="380" t="s">
        <v>1081</v>
      </c>
      <c r="I29" s="27">
        <v>9</v>
      </c>
      <c r="J29" s="380" t="s">
        <v>1112</v>
      </c>
      <c r="K29" s="635">
        <v>4</v>
      </c>
      <c r="L29" s="637" t="s">
        <v>1228</v>
      </c>
    </row>
    <row r="30" spans="1:12" ht="12.75" customHeight="1">
      <c r="A30" s="27" t="s">
        <v>598</v>
      </c>
      <c r="B30" s="257" t="s">
        <v>21</v>
      </c>
      <c r="C30" s="260">
        <v>11</v>
      </c>
      <c r="D30" s="283" t="s">
        <v>63</v>
      </c>
      <c r="E30" s="260">
        <v>11</v>
      </c>
      <c r="F30" s="283" t="s">
        <v>33</v>
      </c>
      <c r="G30" s="27">
        <v>4</v>
      </c>
      <c r="H30" s="380" t="s">
        <v>1082</v>
      </c>
      <c r="I30" s="27">
        <v>6</v>
      </c>
      <c r="J30" s="380" t="s">
        <v>181</v>
      </c>
      <c r="K30" s="635">
        <v>8</v>
      </c>
      <c r="L30" s="637" t="s">
        <v>995</v>
      </c>
    </row>
    <row r="31" spans="1:12" ht="12.75" customHeight="1">
      <c r="A31" s="27" t="s">
        <v>599</v>
      </c>
      <c r="B31" s="257" t="s">
        <v>21</v>
      </c>
      <c r="C31" s="278">
        <v>0</v>
      </c>
      <c r="D31" s="278">
        <v>0</v>
      </c>
      <c r="E31" s="278">
        <v>0</v>
      </c>
      <c r="F31" s="278">
        <v>0</v>
      </c>
      <c r="G31" s="27"/>
      <c r="H31" s="27"/>
      <c r="I31" s="27"/>
      <c r="J31" s="27"/>
      <c r="K31" s="635"/>
      <c r="L31" s="635"/>
    </row>
    <row r="32" spans="1:12" ht="12.75" customHeight="1">
      <c r="A32" s="131" t="s">
        <v>906</v>
      </c>
      <c r="B32" s="257" t="s">
        <v>21</v>
      </c>
      <c r="C32" s="260">
        <v>11</v>
      </c>
      <c r="D32" s="285" t="s">
        <v>61</v>
      </c>
      <c r="E32" s="260">
        <v>8</v>
      </c>
      <c r="F32" s="286" t="s">
        <v>34</v>
      </c>
      <c r="G32" s="27"/>
      <c r="H32" s="27"/>
      <c r="I32" s="27"/>
      <c r="J32" s="27"/>
      <c r="K32" s="635"/>
      <c r="L32" s="635"/>
    </row>
    <row r="33" spans="1:12" ht="12.75" customHeight="1">
      <c r="A33" s="131" t="s">
        <v>907</v>
      </c>
      <c r="B33" s="257" t="s">
        <v>21</v>
      </c>
      <c r="C33" s="260">
        <v>1</v>
      </c>
      <c r="D33" s="283" t="s">
        <v>25</v>
      </c>
      <c r="E33" s="260">
        <v>1</v>
      </c>
      <c r="F33" s="283" t="s">
        <v>35</v>
      </c>
      <c r="G33" s="27"/>
      <c r="H33" s="27"/>
      <c r="I33" s="27"/>
      <c r="J33" s="27"/>
      <c r="K33" s="635"/>
      <c r="L33" s="635"/>
    </row>
    <row r="34" spans="1:12" ht="7.5" customHeight="1">
      <c r="A34" s="62"/>
      <c r="B34" s="62"/>
      <c r="C34" s="245"/>
      <c r="D34" s="148"/>
      <c r="E34" s="245"/>
      <c r="F34" s="62"/>
      <c r="G34" s="53"/>
      <c r="H34" s="53"/>
      <c r="I34" s="53"/>
      <c r="J34" s="53"/>
      <c r="K34" s="638"/>
      <c r="L34" s="638"/>
    </row>
    <row r="35" spans="9:10" ht="12.75">
      <c r="I35" s="355"/>
      <c r="J35" s="355"/>
    </row>
  </sheetData>
  <sheetProtection/>
  <mergeCells count="6">
    <mergeCell ref="A2:L2"/>
    <mergeCell ref="A3:L3"/>
    <mergeCell ref="K6:L6"/>
    <mergeCell ref="B6:B7"/>
    <mergeCell ref="I6:J6"/>
    <mergeCell ref="G6:H6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&amp;P+61&amp;]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2"/>
  </sheetPr>
  <dimension ref="A1:H26"/>
  <sheetViews>
    <sheetView zoomScalePageLayoutView="0" workbookViewId="0" topLeftCell="A1">
      <selection activeCell="I12" sqref="I12"/>
    </sheetView>
  </sheetViews>
  <sheetFormatPr defaultColWidth="8.796875" defaultRowHeight="15"/>
  <cols>
    <col min="1" max="1" width="15.296875" style="8" customWidth="1"/>
    <col min="2" max="2" width="6.3984375" style="8" customWidth="1"/>
    <col min="3" max="4" width="6.796875" style="8" customWidth="1"/>
    <col min="5" max="6" width="7" style="8" customWidth="1"/>
    <col min="7" max="16384" width="8.8984375" style="8" customWidth="1"/>
  </cols>
  <sheetData>
    <row r="1" spans="1:6" ht="15.75" customHeight="1">
      <c r="A1" s="8" t="s">
        <v>600</v>
      </c>
      <c r="C1" s="9"/>
      <c r="D1" s="9"/>
      <c r="E1" s="9"/>
      <c r="F1" s="9"/>
    </row>
    <row r="2" spans="1:6" ht="25.5" customHeight="1">
      <c r="A2" s="675" t="s">
        <v>601</v>
      </c>
      <c r="B2" s="675"/>
      <c r="C2" s="675"/>
      <c r="D2" s="675"/>
      <c r="E2" s="675"/>
      <c r="F2" s="675"/>
    </row>
    <row r="3" spans="1:6" ht="21" customHeight="1">
      <c r="A3" s="11" t="s">
        <v>1229</v>
      </c>
      <c r="B3" s="69"/>
      <c r="C3" s="69"/>
      <c r="D3" s="69"/>
      <c r="E3" s="69"/>
      <c r="F3" s="69"/>
    </row>
    <row r="4" spans="1:6" ht="9.75" customHeight="1">
      <c r="A4" s="11"/>
      <c r="B4" s="69"/>
      <c r="C4" s="69"/>
      <c r="D4" s="69"/>
      <c r="E4" s="69"/>
      <c r="F4" s="69"/>
    </row>
    <row r="5" ht="21.75" customHeight="1">
      <c r="F5" s="48" t="s">
        <v>602</v>
      </c>
    </row>
    <row r="6" spans="1:6" ht="20.25" customHeight="1">
      <c r="A6" s="642"/>
      <c r="B6" s="720" t="s">
        <v>246</v>
      </c>
      <c r="C6" s="722" t="s">
        <v>603</v>
      </c>
      <c r="D6" s="723"/>
      <c r="E6" s="722" t="s">
        <v>606</v>
      </c>
      <c r="F6" s="723"/>
    </row>
    <row r="7" spans="1:6" ht="27" customHeight="1">
      <c r="A7" s="644"/>
      <c r="B7" s="721"/>
      <c r="C7" s="645" t="s">
        <v>604</v>
      </c>
      <c r="D7" s="645" t="s">
        <v>605</v>
      </c>
      <c r="E7" s="645" t="s">
        <v>604</v>
      </c>
      <c r="F7" s="645" t="s">
        <v>605</v>
      </c>
    </row>
    <row r="8" spans="1:6" ht="7.5" customHeight="1">
      <c r="A8" s="646"/>
      <c r="B8" s="647"/>
      <c r="C8" s="643"/>
      <c r="D8" s="643"/>
      <c r="E8" s="643"/>
      <c r="F8" s="643"/>
    </row>
    <row r="9" spans="1:8" ht="22.5" customHeight="1">
      <c r="A9" s="76" t="s">
        <v>226</v>
      </c>
      <c r="B9" s="209">
        <f>SUM(B10:B24)</f>
        <v>431</v>
      </c>
      <c r="C9" s="325">
        <f>SUM(C10:C24)</f>
        <v>198</v>
      </c>
      <c r="D9" s="325">
        <f>SUM(D10:D24)</f>
        <v>12</v>
      </c>
      <c r="E9" s="325">
        <f>SUM(E10:E24)</f>
        <v>221</v>
      </c>
      <c r="F9" s="633" t="s">
        <v>29</v>
      </c>
      <c r="G9" s="35"/>
      <c r="H9" s="35"/>
    </row>
    <row r="10" spans="1:7" ht="18" customHeight="1">
      <c r="A10" s="648" t="s">
        <v>353</v>
      </c>
      <c r="B10" s="649">
        <f aca="true" t="shared" si="0" ref="B10:B24">C10+D10+E10</f>
        <v>134</v>
      </c>
      <c r="C10" s="650">
        <v>72</v>
      </c>
      <c r="D10" s="651">
        <v>0</v>
      </c>
      <c r="E10" s="650">
        <v>62</v>
      </c>
      <c r="F10" s="658" t="s">
        <v>29</v>
      </c>
      <c r="G10" s="153"/>
    </row>
    <row r="11" spans="1:7" ht="18" customHeight="1">
      <c r="A11" s="648" t="s">
        <v>354</v>
      </c>
      <c r="B11" s="649">
        <f t="shared" si="0"/>
        <v>51</v>
      </c>
      <c r="C11" s="650">
        <v>22</v>
      </c>
      <c r="D11" s="651">
        <v>0</v>
      </c>
      <c r="E11" s="650">
        <v>29</v>
      </c>
      <c r="F11" s="658" t="s">
        <v>29</v>
      </c>
      <c r="G11" s="153"/>
    </row>
    <row r="12" spans="1:6" ht="18" customHeight="1">
      <c r="A12" s="648" t="s">
        <v>355</v>
      </c>
      <c r="B12" s="649">
        <f t="shared" si="0"/>
        <v>4</v>
      </c>
      <c r="C12" s="651">
        <v>0</v>
      </c>
      <c r="D12" s="651">
        <v>0</v>
      </c>
      <c r="E12" s="650">
        <v>4</v>
      </c>
      <c r="F12" s="658" t="s">
        <v>29</v>
      </c>
    </row>
    <row r="13" spans="1:6" ht="18" customHeight="1">
      <c r="A13" s="648" t="s">
        <v>356</v>
      </c>
      <c r="B13" s="649">
        <f t="shared" si="0"/>
        <v>12</v>
      </c>
      <c r="C13" s="650">
        <v>9</v>
      </c>
      <c r="D13" s="651">
        <v>0</v>
      </c>
      <c r="E13" s="650">
        <v>3</v>
      </c>
      <c r="F13" s="658" t="s">
        <v>29</v>
      </c>
    </row>
    <row r="14" spans="1:6" ht="18" customHeight="1">
      <c r="A14" s="648" t="s">
        <v>357</v>
      </c>
      <c r="B14" s="649">
        <f t="shared" si="0"/>
        <v>9</v>
      </c>
      <c r="C14" s="651">
        <v>0</v>
      </c>
      <c r="D14" s="650">
        <v>3</v>
      </c>
      <c r="E14" s="650">
        <v>6</v>
      </c>
      <c r="F14" s="658" t="s">
        <v>29</v>
      </c>
    </row>
    <row r="15" spans="1:6" ht="18" customHeight="1">
      <c r="A15" s="648" t="s">
        <v>358</v>
      </c>
      <c r="B15" s="649">
        <f t="shared" si="0"/>
        <v>4</v>
      </c>
      <c r="C15" s="651">
        <v>0</v>
      </c>
      <c r="D15" s="651">
        <v>0</v>
      </c>
      <c r="E15" s="651">
        <v>4</v>
      </c>
      <c r="F15" s="658" t="s">
        <v>29</v>
      </c>
    </row>
    <row r="16" spans="1:6" ht="18" customHeight="1">
      <c r="A16" s="648" t="s">
        <v>359</v>
      </c>
      <c r="B16" s="649">
        <f t="shared" si="0"/>
        <v>61</v>
      </c>
      <c r="C16" s="652">
        <v>25</v>
      </c>
      <c r="D16" s="651">
        <v>0</v>
      </c>
      <c r="E16" s="650">
        <v>36</v>
      </c>
      <c r="F16" s="658" t="s">
        <v>29</v>
      </c>
    </row>
    <row r="17" spans="1:6" ht="18" customHeight="1">
      <c r="A17" s="648" t="s">
        <v>360</v>
      </c>
      <c r="B17" s="649">
        <f t="shared" si="0"/>
        <v>35</v>
      </c>
      <c r="C17" s="650">
        <v>24</v>
      </c>
      <c r="D17" s="651"/>
      <c r="E17" s="650">
        <v>11</v>
      </c>
      <c r="F17" s="658" t="s">
        <v>29</v>
      </c>
    </row>
    <row r="18" spans="1:6" ht="18" customHeight="1">
      <c r="A18" s="648" t="s">
        <v>361</v>
      </c>
      <c r="B18" s="649">
        <f t="shared" si="0"/>
        <v>9</v>
      </c>
      <c r="C18" s="651">
        <v>4</v>
      </c>
      <c r="D18" s="651"/>
      <c r="E18" s="653">
        <v>5</v>
      </c>
      <c r="F18" s="658" t="s">
        <v>29</v>
      </c>
    </row>
    <row r="19" spans="1:6" ht="18" customHeight="1">
      <c r="A19" s="648" t="s">
        <v>362</v>
      </c>
      <c r="B19" s="649">
        <f t="shared" si="0"/>
        <v>7</v>
      </c>
      <c r="C19" s="651"/>
      <c r="D19" s="651">
        <v>0</v>
      </c>
      <c r="E19" s="653">
        <v>7</v>
      </c>
      <c r="F19" s="658" t="s">
        <v>29</v>
      </c>
    </row>
    <row r="20" spans="1:6" ht="18" customHeight="1">
      <c r="A20" s="648" t="s">
        <v>363</v>
      </c>
      <c r="B20" s="649">
        <f t="shared" si="0"/>
        <v>26</v>
      </c>
      <c r="C20" s="654">
        <v>8</v>
      </c>
      <c r="D20" s="651">
        <v>0</v>
      </c>
      <c r="E20" s="653">
        <v>18</v>
      </c>
      <c r="F20" s="658" t="s">
        <v>29</v>
      </c>
    </row>
    <row r="21" spans="1:6" ht="18" customHeight="1">
      <c r="A21" s="648" t="s">
        <v>364</v>
      </c>
      <c r="B21" s="649">
        <f t="shared" si="0"/>
        <v>6</v>
      </c>
      <c r="C21" s="651">
        <v>2</v>
      </c>
      <c r="D21" s="651">
        <v>0</v>
      </c>
      <c r="E21" s="653">
        <v>4</v>
      </c>
      <c r="F21" s="658" t="s">
        <v>29</v>
      </c>
    </row>
    <row r="22" spans="1:6" ht="18" customHeight="1">
      <c r="A22" s="648" t="s">
        <v>365</v>
      </c>
      <c r="B22" s="649">
        <f t="shared" si="0"/>
        <v>56</v>
      </c>
      <c r="C22" s="654">
        <v>28</v>
      </c>
      <c r="D22" s="653">
        <v>9</v>
      </c>
      <c r="E22" s="653">
        <v>19</v>
      </c>
      <c r="F22" s="658" t="s">
        <v>29</v>
      </c>
    </row>
    <row r="23" spans="1:6" ht="18" customHeight="1">
      <c r="A23" s="648" t="s">
        <v>366</v>
      </c>
      <c r="B23" s="649">
        <f t="shared" si="0"/>
        <v>7</v>
      </c>
      <c r="C23" s="651">
        <v>0</v>
      </c>
      <c r="D23" s="651">
        <v>0</v>
      </c>
      <c r="E23" s="653">
        <v>7</v>
      </c>
      <c r="F23" s="658" t="s">
        <v>29</v>
      </c>
    </row>
    <row r="24" spans="1:6" ht="18" customHeight="1">
      <c r="A24" s="648" t="s">
        <v>367</v>
      </c>
      <c r="B24" s="649">
        <f t="shared" si="0"/>
        <v>10</v>
      </c>
      <c r="C24" s="653">
        <v>4</v>
      </c>
      <c r="D24" s="651">
        <v>0</v>
      </c>
      <c r="E24" s="653">
        <v>6</v>
      </c>
      <c r="F24" s="658" t="s">
        <v>29</v>
      </c>
    </row>
    <row r="25" spans="1:6" ht="7.5" customHeight="1">
      <c r="A25" s="638"/>
      <c r="B25" s="638"/>
      <c r="C25" s="655"/>
      <c r="D25" s="655"/>
      <c r="E25" s="655"/>
      <c r="F25" s="659"/>
    </row>
    <row r="26" spans="1:6" ht="12.75">
      <c r="A26" s="656"/>
      <c r="B26" s="656"/>
      <c r="C26" s="657"/>
      <c r="D26" s="657"/>
      <c r="E26" s="657"/>
      <c r="F26" s="657"/>
    </row>
  </sheetData>
  <sheetProtection/>
  <mergeCells count="4">
    <mergeCell ref="B6:B7"/>
    <mergeCell ref="C6:D6"/>
    <mergeCell ref="E6:F6"/>
    <mergeCell ref="A2:F2"/>
  </mergeCells>
  <printOptions horizontalCentered="1"/>
  <pageMargins left="0.354330708661417" right="0.35433070866141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&amp;P+62&amp;]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2:A33"/>
  <sheetViews>
    <sheetView zoomScalePageLayoutView="0" workbookViewId="0" topLeftCell="A1">
      <selection activeCell="A16" sqref="A16"/>
    </sheetView>
  </sheetViews>
  <sheetFormatPr defaultColWidth="8.796875" defaultRowHeight="15"/>
  <cols>
    <col min="1" max="1" width="47.796875" style="8" customWidth="1"/>
    <col min="2" max="16384" width="8.8984375" style="8" customWidth="1"/>
  </cols>
  <sheetData>
    <row r="1" ht="18" customHeight="1"/>
    <row r="2" ht="18" customHeight="1">
      <c r="A2" s="221"/>
    </row>
    <row r="3" ht="18" customHeight="1">
      <c r="A3" s="221"/>
    </row>
    <row r="4" ht="18" customHeight="1">
      <c r="A4" s="221"/>
    </row>
    <row r="5" ht="18" customHeight="1">
      <c r="A5" s="221"/>
    </row>
    <row r="6" ht="18" customHeight="1">
      <c r="A6" s="221"/>
    </row>
    <row r="7" ht="18" customHeight="1"/>
    <row r="8" ht="18" customHeight="1">
      <c r="A8" s="222"/>
    </row>
    <row r="9" ht="18" customHeight="1">
      <c r="A9" s="170"/>
    </row>
    <row r="10" ht="18" customHeight="1">
      <c r="A10" s="223"/>
    </row>
    <row r="11" ht="18" customHeight="1">
      <c r="A11" s="223"/>
    </row>
    <row r="12" ht="18" customHeight="1">
      <c r="A12" s="223"/>
    </row>
    <row r="13" ht="18" customHeight="1">
      <c r="A13" s="223"/>
    </row>
    <row r="14" ht="33" customHeight="1">
      <c r="A14" s="310" t="s">
        <v>608</v>
      </c>
    </row>
    <row r="15" ht="18" customHeight="1">
      <c r="A15" s="223"/>
    </row>
    <row r="16" ht="18" customHeight="1">
      <c r="A16" s="33"/>
    </row>
    <row r="17" ht="18" customHeight="1">
      <c r="A17" s="225"/>
    </row>
    <row r="18" ht="18" customHeight="1">
      <c r="A18" s="33"/>
    </row>
    <row r="19" ht="18" customHeight="1">
      <c r="A19" s="33"/>
    </row>
    <row r="20" ht="18" customHeight="1">
      <c r="A20" s="33"/>
    </row>
    <row r="21" ht="18" customHeight="1">
      <c r="A21" s="33"/>
    </row>
    <row r="22" ht="18" customHeight="1">
      <c r="A22" s="33"/>
    </row>
    <row r="23" ht="18" customHeight="1">
      <c r="A23" s="33"/>
    </row>
    <row r="24" ht="18" customHeight="1">
      <c r="A24" s="33"/>
    </row>
    <row r="25" ht="18" customHeight="1">
      <c r="A25" s="33"/>
    </row>
    <row r="26" ht="18" customHeight="1">
      <c r="A26" s="33"/>
    </row>
    <row r="27" ht="18" customHeight="1">
      <c r="A27" s="33"/>
    </row>
    <row r="28" ht="18" customHeight="1"/>
    <row r="29" ht="18" customHeight="1"/>
    <row r="30" ht="18" customHeight="1"/>
    <row r="31" ht="18" customHeight="1"/>
    <row r="32" ht="18" customHeight="1"/>
    <row r="33" ht="18" customHeight="1">
      <c r="A33" s="9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</sheetData>
  <sheetProtection/>
  <printOptions horizontalCentered="1"/>
  <pageMargins left="0.590551181102362" right="0.590551181102362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&amp;P+63&amp;]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G24"/>
  <sheetViews>
    <sheetView zoomScalePageLayoutView="0" workbookViewId="0" topLeftCell="A4">
      <selection activeCell="I6" sqref="I6"/>
    </sheetView>
  </sheetViews>
  <sheetFormatPr defaultColWidth="8.796875" defaultRowHeight="15"/>
  <cols>
    <col min="1" max="1" width="18.09765625" style="8" customWidth="1"/>
    <col min="2" max="2" width="6.19921875" style="8" customWidth="1"/>
    <col min="3" max="3" width="6.09765625" style="8" customWidth="1"/>
    <col min="4" max="4" width="6.19921875" style="8" customWidth="1"/>
    <col min="5" max="6" width="6.3984375" style="8" customWidth="1"/>
    <col min="7" max="16384" width="8.8984375" style="8" customWidth="1"/>
  </cols>
  <sheetData>
    <row r="1" ht="14.25" customHeight="1">
      <c r="A1" s="8" t="s">
        <v>607</v>
      </c>
    </row>
    <row r="2" spans="1:6" ht="23.25" customHeight="1">
      <c r="A2" s="724" t="s">
        <v>609</v>
      </c>
      <c r="B2" s="724"/>
      <c r="C2" s="724"/>
      <c r="D2" s="724"/>
      <c r="E2" s="724"/>
      <c r="F2" s="724"/>
    </row>
    <row r="3" spans="1:6" ht="20.25">
      <c r="A3" s="675" t="s">
        <v>610</v>
      </c>
      <c r="B3" s="675"/>
      <c r="C3" s="675"/>
      <c r="D3" s="675"/>
      <c r="E3" s="675"/>
      <c r="F3" s="675"/>
    </row>
    <row r="4" spans="1:6" ht="9.75" customHeight="1">
      <c r="A4" s="80"/>
      <c r="B4" s="80"/>
      <c r="C4" s="80"/>
      <c r="D4" s="80"/>
      <c r="E4" s="80"/>
      <c r="F4" s="80"/>
    </row>
    <row r="5" spans="1:6" ht="21.75" customHeight="1">
      <c r="A5" s="69"/>
      <c r="F5" s="48" t="s">
        <v>611</v>
      </c>
    </row>
    <row r="6" spans="1:6" ht="27" customHeight="1">
      <c r="A6" s="195"/>
      <c r="B6" s="226" t="s">
        <v>1021</v>
      </c>
      <c r="C6" s="226" t="s">
        <v>1042</v>
      </c>
      <c r="D6" s="226" t="s">
        <v>1067</v>
      </c>
      <c r="E6" s="226" t="s">
        <v>1091</v>
      </c>
      <c r="F6" s="226" t="s">
        <v>1144</v>
      </c>
    </row>
    <row r="7" spans="1:6" ht="7.5" customHeight="1">
      <c r="A7" s="78"/>
      <c r="B7" s="227"/>
      <c r="C7" s="227"/>
      <c r="D7" s="227"/>
      <c r="E7" s="227"/>
      <c r="F7" s="227"/>
    </row>
    <row r="8" spans="1:6" ht="21" customHeight="1">
      <c r="A8" s="76" t="s">
        <v>1018</v>
      </c>
      <c r="B8" s="287">
        <f>SUM(B9:B16)</f>
        <v>410505</v>
      </c>
      <c r="C8" s="287">
        <f>SUM(C9:C16)</f>
        <v>482550</v>
      </c>
      <c r="D8" s="287">
        <f>SUM(D9:D16)</f>
        <v>591929</v>
      </c>
      <c r="E8" s="287">
        <f>SUM(E9:E16)</f>
        <v>570631</v>
      </c>
      <c r="F8" s="287">
        <f>SUM(F9:F16)</f>
        <v>636375</v>
      </c>
    </row>
    <row r="9" spans="1:6" ht="16.5" customHeight="1">
      <c r="A9" s="78" t="s">
        <v>16</v>
      </c>
      <c r="B9" s="288"/>
      <c r="C9" s="288"/>
      <c r="D9" s="288"/>
      <c r="E9" s="288"/>
      <c r="F9" s="288"/>
    </row>
    <row r="10" spans="1:6" ht="6.75" customHeight="1">
      <c r="A10" s="78"/>
      <c r="B10" s="288"/>
      <c r="C10" s="288"/>
      <c r="D10" s="288"/>
      <c r="E10" s="288"/>
      <c r="F10" s="288"/>
    </row>
    <row r="11" spans="1:6" ht="25.5">
      <c r="A11" s="82" t="s">
        <v>612</v>
      </c>
      <c r="B11" s="289">
        <v>36971</v>
      </c>
      <c r="C11" s="289">
        <v>4873</v>
      </c>
      <c r="D11" s="289">
        <v>5319</v>
      </c>
      <c r="E11" s="289">
        <v>7480</v>
      </c>
      <c r="F11" s="289">
        <v>10020</v>
      </c>
    </row>
    <row r="12" spans="1:6" ht="21.75" customHeight="1">
      <c r="A12" s="78" t="s">
        <v>613</v>
      </c>
      <c r="B12" s="288">
        <v>20803</v>
      </c>
      <c r="C12" s="288">
        <v>21234</v>
      </c>
      <c r="D12" s="288">
        <v>25922</v>
      </c>
      <c r="E12" s="288">
        <v>26574</v>
      </c>
      <c r="F12" s="288">
        <v>29634</v>
      </c>
    </row>
    <row r="13" spans="1:6" ht="21.75" customHeight="1">
      <c r="A13" s="78" t="s">
        <v>614</v>
      </c>
      <c r="B13" s="288">
        <v>7</v>
      </c>
      <c r="C13" s="288">
        <v>4</v>
      </c>
      <c r="D13" s="288">
        <v>4</v>
      </c>
      <c r="E13" s="288">
        <v>2</v>
      </c>
      <c r="F13" s="632" t="s">
        <v>29</v>
      </c>
    </row>
    <row r="14" spans="1:6" ht="21.75" customHeight="1">
      <c r="A14" s="78" t="s">
        <v>615</v>
      </c>
      <c r="B14" s="288">
        <v>43058</v>
      </c>
      <c r="C14" s="288">
        <v>55574</v>
      </c>
      <c r="D14" s="288">
        <v>64049</v>
      </c>
      <c r="E14" s="288">
        <v>90773</v>
      </c>
      <c r="F14" s="288">
        <v>99168</v>
      </c>
    </row>
    <row r="15" spans="1:6" ht="21.75" customHeight="1">
      <c r="A15" s="78" t="s">
        <v>616</v>
      </c>
      <c r="B15" s="288">
        <v>20569</v>
      </c>
      <c r="C15" s="288">
        <v>71427</v>
      </c>
      <c r="D15" s="288">
        <v>47525</v>
      </c>
      <c r="E15" s="288">
        <v>48052</v>
      </c>
      <c r="F15" s="288">
        <v>19854</v>
      </c>
    </row>
    <row r="16" spans="1:6" ht="21.75" customHeight="1">
      <c r="A16" s="78" t="s">
        <v>617</v>
      </c>
      <c r="B16" s="288">
        <v>289097</v>
      </c>
      <c r="C16" s="288">
        <v>329438</v>
      </c>
      <c r="D16" s="288">
        <v>449110</v>
      </c>
      <c r="E16" s="288">
        <v>397750</v>
      </c>
      <c r="F16" s="288">
        <v>477699</v>
      </c>
    </row>
    <row r="17" spans="1:6" ht="19.5" customHeight="1">
      <c r="A17" s="78"/>
      <c r="B17" s="154"/>
      <c r="C17" s="154"/>
      <c r="D17" s="154"/>
      <c r="E17" s="154"/>
      <c r="F17" s="154"/>
    </row>
    <row r="18" spans="1:6" ht="18.75" customHeight="1">
      <c r="A18" s="76" t="s">
        <v>912</v>
      </c>
      <c r="B18" s="287">
        <f>SUM(B20:B21)</f>
        <v>249764</v>
      </c>
      <c r="C18" s="287">
        <f>SUM(C20:C21)</f>
        <v>363805</v>
      </c>
      <c r="D18" s="287">
        <f>SUM(D20:D21)</f>
        <v>452413</v>
      </c>
      <c r="E18" s="287">
        <f>SUM(E20:E21)</f>
        <v>444864</v>
      </c>
      <c r="F18" s="287">
        <f>SUM(F20:F21)</f>
        <v>494189</v>
      </c>
    </row>
    <row r="19" spans="1:7" ht="16.5" customHeight="1">
      <c r="A19" s="78" t="s">
        <v>23</v>
      </c>
      <c r="B19" s="288"/>
      <c r="C19" s="288"/>
      <c r="D19" s="288"/>
      <c r="E19" s="288"/>
      <c r="F19" s="288"/>
      <c r="G19" s="137"/>
    </row>
    <row r="20" spans="1:7" ht="21.75" customHeight="1">
      <c r="A20" s="78" t="s">
        <v>618</v>
      </c>
      <c r="B20" s="288">
        <v>17717</v>
      </c>
      <c r="C20" s="288">
        <v>23330</v>
      </c>
      <c r="D20" s="288">
        <v>21115</v>
      </c>
      <c r="E20" s="288">
        <v>15143</v>
      </c>
      <c r="F20" s="288">
        <v>14711</v>
      </c>
      <c r="G20" s="137"/>
    </row>
    <row r="21" spans="1:7" ht="21.75" customHeight="1">
      <c r="A21" s="78" t="s">
        <v>619</v>
      </c>
      <c r="B21" s="288">
        <v>232047</v>
      </c>
      <c r="C21" s="288">
        <v>340475</v>
      </c>
      <c r="D21" s="288">
        <v>431298</v>
      </c>
      <c r="E21" s="288">
        <v>429721</v>
      </c>
      <c r="F21" s="288">
        <v>479478</v>
      </c>
      <c r="G21" s="137"/>
    </row>
    <row r="22" spans="1:6" ht="9.75" customHeight="1">
      <c r="A22" s="78"/>
      <c r="B22" s="79"/>
      <c r="C22" s="79"/>
      <c r="D22" s="79"/>
      <c r="E22" s="79"/>
      <c r="F22" s="79"/>
    </row>
    <row r="23" spans="1:7" ht="16.5" customHeight="1">
      <c r="A23" s="183" t="s">
        <v>1140</v>
      </c>
      <c r="B23" s="290" t="s">
        <v>1056</v>
      </c>
      <c r="C23" s="290" t="s">
        <v>1057</v>
      </c>
      <c r="D23" s="290" t="s">
        <v>1075</v>
      </c>
      <c r="E23" s="290" t="s">
        <v>1101</v>
      </c>
      <c r="F23" s="290" t="s">
        <v>1207</v>
      </c>
      <c r="G23" s="84"/>
    </row>
    <row r="24" spans="1:6" ht="9.75" customHeight="1">
      <c r="A24" s="62"/>
      <c r="B24" s="31"/>
      <c r="C24" s="31"/>
      <c r="D24" s="31"/>
      <c r="E24" s="31"/>
      <c r="F24" s="31"/>
    </row>
  </sheetData>
  <sheetProtection/>
  <mergeCells count="2">
    <mergeCell ref="A2:F2"/>
    <mergeCell ref="A3:F3"/>
  </mergeCells>
  <printOptions horizontalCentered="1"/>
  <pageMargins left="0.47244094488189" right="0.47244094488189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&amp;P+64&amp;]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G32"/>
  <sheetViews>
    <sheetView zoomScalePageLayoutView="0" workbookViewId="0" topLeftCell="A1">
      <selection activeCell="G23" sqref="G23"/>
    </sheetView>
  </sheetViews>
  <sheetFormatPr defaultColWidth="8.796875" defaultRowHeight="15"/>
  <cols>
    <col min="1" max="1" width="17.296875" style="8" customWidth="1"/>
    <col min="2" max="6" width="6.296875" style="236" customWidth="1"/>
    <col min="7" max="16384" width="8.8984375" style="8" customWidth="1"/>
  </cols>
  <sheetData>
    <row r="1" ht="15" customHeight="1">
      <c r="A1" s="8" t="s">
        <v>620</v>
      </c>
    </row>
    <row r="2" spans="1:6" ht="25.5" customHeight="1">
      <c r="A2" s="688" t="s">
        <v>621</v>
      </c>
      <c r="B2" s="688"/>
      <c r="C2" s="688"/>
      <c r="D2" s="688"/>
      <c r="E2" s="688"/>
      <c r="F2" s="688"/>
    </row>
    <row r="3" spans="1:6" ht="20.25" customHeight="1">
      <c r="A3" s="674" t="s">
        <v>622</v>
      </c>
      <c r="B3" s="674"/>
      <c r="C3" s="674"/>
      <c r="D3" s="674"/>
      <c r="E3" s="674"/>
      <c r="F3" s="674"/>
    </row>
    <row r="4" spans="1:6" ht="9.75" customHeight="1">
      <c r="A4" s="28"/>
      <c r="B4" s="28"/>
      <c r="C4" s="28"/>
      <c r="D4" s="28"/>
      <c r="E4" s="28"/>
      <c r="F4" s="28"/>
    </row>
    <row r="5" ht="21.75" customHeight="1">
      <c r="F5" s="48" t="s">
        <v>611</v>
      </c>
    </row>
    <row r="6" spans="1:7" ht="27" customHeight="1">
      <c r="A6" s="195"/>
      <c r="B6" s="237" t="s">
        <v>1021</v>
      </c>
      <c r="C6" s="237" t="s">
        <v>1042</v>
      </c>
      <c r="D6" s="237" t="s">
        <v>1067</v>
      </c>
      <c r="E6" s="237" t="s">
        <v>1091</v>
      </c>
      <c r="F6" s="237" t="s">
        <v>1144</v>
      </c>
      <c r="G6" s="49"/>
    </row>
    <row r="7" spans="1:7" ht="7.5" customHeight="1">
      <c r="A7" s="78"/>
      <c r="B7" s="369"/>
      <c r="C7" s="369"/>
      <c r="D7" s="369"/>
      <c r="E7" s="369"/>
      <c r="F7" s="369"/>
      <c r="G7" s="49"/>
    </row>
    <row r="8" spans="1:7" ht="21" customHeight="1">
      <c r="A8" s="263" t="s">
        <v>909</v>
      </c>
      <c r="B8" s="291">
        <f>B10+B15+B16+B17</f>
        <v>54147.51</v>
      </c>
      <c r="C8" s="291">
        <f>C10+C15+C16+C17</f>
        <v>70066.51000000001</v>
      </c>
      <c r="D8" s="291">
        <f>D10+D15+D16+D17</f>
        <v>89714.05</v>
      </c>
      <c r="E8" s="291">
        <f>E10+E15+E16+E17</f>
        <v>99326.8</v>
      </c>
      <c r="F8" s="291">
        <f>F10+F15+F16+F17</f>
        <v>99441.20999999999</v>
      </c>
      <c r="G8" s="49"/>
    </row>
    <row r="9" spans="1:7" ht="15.75" customHeight="1">
      <c r="A9" s="27" t="s">
        <v>623</v>
      </c>
      <c r="B9" s="21"/>
      <c r="C9" s="21"/>
      <c r="D9" s="21"/>
      <c r="E9" s="21"/>
      <c r="F9" s="21"/>
      <c r="G9" s="49"/>
    </row>
    <row r="10" spans="1:7" ht="15.75" customHeight="1">
      <c r="A10" s="27" t="s">
        <v>624</v>
      </c>
      <c r="B10" s="21">
        <f>SUM(B12:B14)</f>
        <v>6102.97</v>
      </c>
      <c r="C10" s="21">
        <f>SUM(C12:C14)</f>
        <v>8213.24</v>
      </c>
      <c r="D10" s="21">
        <f>SUM(D12:D14)</f>
        <v>14503.99</v>
      </c>
      <c r="E10" s="21">
        <f>SUM(E12:E14)</f>
        <v>13618.400000000001</v>
      </c>
      <c r="F10" s="21">
        <f>SUM(F12:F14)</f>
        <v>11749.15</v>
      </c>
      <c r="G10" s="49"/>
    </row>
    <row r="11" spans="1:7" ht="15.75" customHeight="1">
      <c r="A11" s="27" t="s">
        <v>625</v>
      </c>
      <c r="B11" s="292">
        <v>0</v>
      </c>
      <c r="C11" s="292">
        <v>0</v>
      </c>
      <c r="D11" s="292">
        <v>0</v>
      </c>
      <c r="E11" s="292">
        <v>0</v>
      </c>
      <c r="F11" s="292">
        <v>0</v>
      </c>
      <c r="G11" s="49"/>
    </row>
    <row r="12" spans="1:7" ht="15.75" customHeight="1">
      <c r="A12" s="27" t="s">
        <v>1084</v>
      </c>
      <c r="B12" s="21">
        <v>5262.91</v>
      </c>
      <c r="C12" s="21">
        <v>3677.47</v>
      </c>
      <c r="D12" s="21">
        <v>8031.01</v>
      </c>
      <c r="E12" s="21">
        <v>4898.3</v>
      </c>
      <c r="F12" s="21">
        <v>4903.12</v>
      </c>
      <c r="G12" s="49"/>
    </row>
    <row r="13" spans="1:7" ht="15.75" customHeight="1">
      <c r="A13" s="27" t="s">
        <v>626</v>
      </c>
      <c r="B13" s="21">
        <v>791.42</v>
      </c>
      <c r="C13" s="21">
        <v>4535.77</v>
      </c>
      <c r="D13" s="21">
        <v>4763.31</v>
      </c>
      <c r="E13" s="21">
        <v>777</v>
      </c>
      <c r="F13" s="21">
        <v>1175.85</v>
      </c>
      <c r="G13" s="49"/>
    </row>
    <row r="14" spans="1:7" ht="15.75" customHeight="1">
      <c r="A14" s="27" t="s">
        <v>627</v>
      </c>
      <c r="B14" s="21">
        <v>48.64</v>
      </c>
      <c r="C14" s="292">
        <v>0</v>
      </c>
      <c r="D14" s="292">
        <v>1709.67</v>
      </c>
      <c r="E14" s="292">
        <v>7943.1</v>
      </c>
      <c r="F14" s="292">
        <v>5670.18</v>
      </c>
      <c r="G14" s="49"/>
    </row>
    <row r="15" spans="1:7" ht="15.75" customHeight="1">
      <c r="A15" s="27" t="s">
        <v>628</v>
      </c>
      <c r="B15" s="21">
        <v>3310.04</v>
      </c>
      <c r="C15" s="21">
        <v>3310.04</v>
      </c>
      <c r="D15" s="21">
        <v>1194.81</v>
      </c>
      <c r="E15" s="21">
        <v>6804.7</v>
      </c>
      <c r="F15" s="21">
        <v>6675.19</v>
      </c>
      <c r="G15" s="49"/>
    </row>
    <row r="16" spans="1:7" ht="15.75" customHeight="1">
      <c r="A16" s="27" t="s">
        <v>629</v>
      </c>
      <c r="B16" s="21">
        <v>44734.5</v>
      </c>
      <c r="C16" s="21">
        <v>58543.23</v>
      </c>
      <c r="D16" s="21">
        <v>74015.25</v>
      </c>
      <c r="E16" s="21">
        <v>78903.7</v>
      </c>
      <c r="F16" s="21">
        <v>81016.87</v>
      </c>
      <c r="G16" s="49"/>
    </row>
    <row r="17" spans="1:7" ht="15.75" customHeight="1">
      <c r="A17" s="27" t="s">
        <v>908</v>
      </c>
      <c r="B17" s="292">
        <v>0</v>
      </c>
      <c r="C17" s="292">
        <v>0</v>
      </c>
      <c r="D17" s="292">
        <v>0</v>
      </c>
      <c r="E17" s="292">
        <v>0</v>
      </c>
      <c r="F17" s="292">
        <v>0</v>
      </c>
      <c r="G17" s="49"/>
    </row>
    <row r="18" spans="1:7" ht="18" customHeight="1">
      <c r="A18" s="263" t="s">
        <v>910</v>
      </c>
      <c r="B18" s="291">
        <f>B19+B20</f>
        <v>50837.47</v>
      </c>
      <c r="C18" s="291">
        <f>C19+C20</f>
        <v>65087.91</v>
      </c>
      <c r="D18" s="291">
        <f>D19+D20</f>
        <v>82908.98</v>
      </c>
      <c r="E18" s="291">
        <f>E19+E20</f>
        <v>92651.59999999999</v>
      </c>
      <c r="F18" s="291">
        <f>F19+F20</f>
        <v>92666.31999999999</v>
      </c>
      <c r="G18" s="49"/>
    </row>
    <row r="19" spans="1:7" ht="16.5" customHeight="1">
      <c r="A19" s="27" t="s">
        <v>17</v>
      </c>
      <c r="B19" s="21">
        <v>2453.14</v>
      </c>
      <c r="C19" s="21">
        <v>52.41</v>
      </c>
      <c r="D19" s="21">
        <v>1709.68</v>
      </c>
      <c r="E19" s="21">
        <v>101.9</v>
      </c>
      <c r="F19" s="21">
        <v>5598.29</v>
      </c>
      <c r="G19" s="49"/>
    </row>
    <row r="20" spans="1:7" ht="16.5" customHeight="1">
      <c r="A20" s="27" t="s">
        <v>630</v>
      </c>
      <c r="B20" s="21">
        <v>48384.33</v>
      </c>
      <c r="C20" s="21">
        <v>65035.5</v>
      </c>
      <c r="D20" s="21">
        <f>SUM(D21:D22)</f>
        <v>81199.3</v>
      </c>
      <c r="E20" s="21">
        <f>SUM(E21:E22)</f>
        <v>92549.7</v>
      </c>
      <c r="F20" s="21">
        <f>SUM(F21:F22)</f>
        <v>87068.03</v>
      </c>
      <c r="G20" s="49"/>
    </row>
    <row r="21" spans="1:7" ht="16.5" customHeight="1">
      <c r="A21" s="27" t="s">
        <v>631</v>
      </c>
      <c r="B21" s="21">
        <v>2590.19</v>
      </c>
      <c r="C21" s="21">
        <v>511.82</v>
      </c>
      <c r="D21" s="21">
        <v>316.28</v>
      </c>
      <c r="E21" s="21">
        <v>510</v>
      </c>
      <c r="F21" s="21">
        <v>582.09</v>
      </c>
      <c r="G21" s="49"/>
    </row>
    <row r="22" spans="1:7" ht="16.5" customHeight="1">
      <c r="A22" s="27" t="s">
        <v>24</v>
      </c>
      <c r="B22" s="21">
        <f>SUM(B23:B25)</f>
        <v>45794.14</v>
      </c>
      <c r="C22" s="21">
        <v>64523.68</v>
      </c>
      <c r="D22" s="21">
        <v>80883.02</v>
      </c>
      <c r="E22" s="21">
        <v>92039.7</v>
      </c>
      <c r="F22" s="21">
        <v>86485.94</v>
      </c>
      <c r="G22" s="455"/>
    </row>
    <row r="23" spans="1:7" ht="16.5" customHeight="1">
      <c r="A23" s="27" t="s">
        <v>632</v>
      </c>
      <c r="B23" s="21">
        <v>767.12</v>
      </c>
      <c r="C23" s="21">
        <v>1056.04</v>
      </c>
      <c r="D23" s="21">
        <v>1063.11</v>
      </c>
      <c r="E23" s="21">
        <v>920.6</v>
      </c>
      <c r="F23" s="21">
        <v>918.66</v>
      </c>
      <c r="G23" s="49"/>
    </row>
    <row r="24" spans="1:7" ht="16.5" customHeight="1">
      <c r="A24" s="27" t="s">
        <v>633</v>
      </c>
      <c r="B24" s="21">
        <v>36368.6</v>
      </c>
      <c r="C24" s="21">
        <v>49282.08</v>
      </c>
      <c r="D24" s="21">
        <v>53649.18</v>
      </c>
      <c r="E24" s="21">
        <v>62085.3</v>
      </c>
      <c r="F24" s="21">
        <v>65724.4</v>
      </c>
      <c r="G24" s="49"/>
    </row>
    <row r="25" spans="1:7" ht="16.5" customHeight="1">
      <c r="A25" s="27" t="s">
        <v>634</v>
      </c>
      <c r="B25" s="21">
        <v>8658.42</v>
      </c>
      <c r="C25" s="21">
        <v>14185.56</v>
      </c>
      <c r="D25" s="21">
        <v>26170.73</v>
      </c>
      <c r="E25" s="21">
        <v>29033.8</v>
      </c>
      <c r="F25" s="21">
        <v>19842.88</v>
      </c>
      <c r="G25" s="49"/>
    </row>
    <row r="26" spans="1:7" ht="16.5" customHeight="1">
      <c r="A26" s="27" t="s">
        <v>635</v>
      </c>
      <c r="B26" s="293"/>
      <c r="C26" s="293"/>
      <c r="D26" s="293"/>
      <c r="E26" s="293"/>
      <c r="F26" s="293"/>
      <c r="G26" s="49"/>
    </row>
    <row r="27" spans="1:7" ht="18.75" customHeight="1">
      <c r="A27" s="263" t="s">
        <v>911</v>
      </c>
      <c r="B27" s="294" t="s">
        <v>1038</v>
      </c>
      <c r="C27" s="294" t="s">
        <v>1058</v>
      </c>
      <c r="D27" s="294" t="s">
        <v>1074</v>
      </c>
      <c r="E27" s="294" t="s">
        <v>1074</v>
      </c>
      <c r="F27" s="294" t="s">
        <v>1205</v>
      </c>
      <c r="G27" s="370"/>
    </row>
    <row r="28" spans="1:7" ht="6.75" customHeight="1">
      <c r="A28" s="60"/>
      <c r="B28" s="371"/>
      <c r="C28" s="371"/>
      <c r="D28" s="371"/>
      <c r="E28" s="371"/>
      <c r="F28" s="371"/>
      <c r="G28" s="49"/>
    </row>
    <row r="29" spans="1:7" ht="19.5" customHeight="1">
      <c r="A29" s="15" t="s">
        <v>1206</v>
      </c>
      <c r="F29" s="363"/>
      <c r="G29" s="49"/>
    </row>
    <row r="30" spans="6:7" ht="12.75">
      <c r="F30" s="363"/>
      <c r="G30" s="49"/>
    </row>
    <row r="31" spans="6:7" ht="12.75">
      <c r="F31" s="363"/>
      <c r="G31" s="49"/>
    </row>
    <row r="32" spans="6:7" ht="12.75">
      <c r="F32" s="363"/>
      <c r="G32" s="49"/>
    </row>
  </sheetData>
  <sheetProtection/>
  <mergeCells count="2">
    <mergeCell ref="A2:F2"/>
    <mergeCell ref="A3:F3"/>
  </mergeCells>
  <printOptions horizontalCentered="1"/>
  <pageMargins left="0.47244094488189" right="0.47244094488189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&amp;P+65&amp;]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E27"/>
  <sheetViews>
    <sheetView zoomScalePageLayoutView="0" workbookViewId="0" topLeftCell="A1">
      <selection activeCell="D10" sqref="D10"/>
    </sheetView>
  </sheetViews>
  <sheetFormatPr defaultColWidth="8.796875" defaultRowHeight="15"/>
  <cols>
    <col min="1" max="1" width="18.8984375" style="8" customWidth="1"/>
    <col min="2" max="3" width="14.09765625" style="8" customWidth="1"/>
    <col min="4" max="4" width="10.796875" style="8" customWidth="1"/>
    <col min="5" max="5" width="14" style="8" customWidth="1"/>
    <col min="6" max="16384" width="8.8984375" style="8" customWidth="1"/>
  </cols>
  <sheetData>
    <row r="1" spans="1:3" ht="18" customHeight="1">
      <c r="A1" s="8" t="s">
        <v>636</v>
      </c>
      <c r="C1" s="9"/>
    </row>
    <row r="2" spans="1:3" ht="28.5" customHeight="1">
      <c r="A2" s="58" t="s">
        <v>637</v>
      </c>
      <c r="B2" s="58"/>
      <c r="C2" s="58"/>
    </row>
    <row r="3" spans="1:3" ht="21.75" customHeight="1">
      <c r="A3" s="191" t="s">
        <v>1190</v>
      </c>
      <c r="B3" s="69"/>
      <c r="C3" s="69"/>
    </row>
    <row r="4" spans="1:3" ht="9.75" customHeight="1">
      <c r="A4" s="191"/>
      <c r="B4" s="69"/>
      <c r="C4" s="69"/>
    </row>
    <row r="5" ht="22.5" customHeight="1">
      <c r="C5" s="48" t="s">
        <v>611</v>
      </c>
    </row>
    <row r="6" spans="1:3" ht="27" customHeight="1">
      <c r="A6" s="189"/>
      <c r="B6" s="234" t="s">
        <v>18</v>
      </c>
      <c r="C6" s="234" t="s">
        <v>19</v>
      </c>
    </row>
    <row r="7" spans="1:3" ht="7.5" customHeight="1">
      <c r="A7" s="189"/>
      <c r="B7" s="157"/>
      <c r="C7" s="157"/>
    </row>
    <row r="8" spans="1:5" ht="27" customHeight="1">
      <c r="A8" s="76" t="s">
        <v>226</v>
      </c>
      <c r="B8" s="158">
        <f>SUM(B9:B23)</f>
        <v>99441.20999999999</v>
      </c>
      <c r="C8" s="158">
        <f>SUM(C9:C23)</f>
        <v>92666.32000000002</v>
      </c>
      <c r="D8" s="235"/>
      <c r="E8" s="235"/>
    </row>
    <row r="9" spans="1:3" ht="18.75" customHeight="1">
      <c r="A9" s="138" t="s">
        <v>353</v>
      </c>
      <c r="B9" s="159">
        <v>7814.09</v>
      </c>
      <c r="C9" s="159">
        <v>7019.81</v>
      </c>
    </row>
    <row r="10" spans="1:3" ht="18.75" customHeight="1">
      <c r="A10" s="138" t="s">
        <v>354</v>
      </c>
      <c r="B10" s="159">
        <v>6944.61</v>
      </c>
      <c r="C10" s="159">
        <v>6226.63</v>
      </c>
    </row>
    <row r="11" spans="1:3" ht="18.75" customHeight="1">
      <c r="A11" s="138" t="s">
        <v>355</v>
      </c>
      <c r="B11" s="159">
        <v>6218.23</v>
      </c>
      <c r="C11" s="159">
        <v>6058.64</v>
      </c>
    </row>
    <row r="12" spans="1:3" ht="18.75" customHeight="1">
      <c r="A12" s="138" t="s">
        <v>356</v>
      </c>
      <c r="B12" s="159">
        <v>4632.76</v>
      </c>
      <c r="C12" s="159">
        <v>4354.82</v>
      </c>
    </row>
    <row r="13" spans="1:3" ht="18.75" customHeight="1">
      <c r="A13" s="138" t="s">
        <v>357</v>
      </c>
      <c r="B13" s="159">
        <v>7172.59</v>
      </c>
      <c r="C13" s="159">
        <v>6796.59</v>
      </c>
    </row>
    <row r="14" spans="1:3" ht="18.75" customHeight="1">
      <c r="A14" s="138" t="s">
        <v>358</v>
      </c>
      <c r="B14" s="159">
        <v>5945.93</v>
      </c>
      <c r="C14" s="134">
        <v>5720.42</v>
      </c>
    </row>
    <row r="15" spans="1:3" ht="18.75" customHeight="1">
      <c r="A15" s="138" t="s">
        <v>359</v>
      </c>
      <c r="B15" s="159">
        <v>7507.45</v>
      </c>
      <c r="C15" s="159">
        <v>6547.55</v>
      </c>
    </row>
    <row r="16" spans="1:3" ht="18.75" customHeight="1">
      <c r="A16" s="138" t="s">
        <v>360</v>
      </c>
      <c r="B16" s="159">
        <v>7384.53</v>
      </c>
      <c r="C16" s="159">
        <v>6176.25</v>
      </c>
    </row>
    <row r="17" spans="1:3" ht="18.75" customHeight="1">
      <c r="A17" s="138" t="s">
        <v>361</v>
      </c>
      <c r="B17" s="159">
        <v>6760.65</v>
      </c>
      <c r="C17" s="159">
        <v>6201.6</v>
      </c>
    </row>
    <row r="18" spans="1:3" ht="18.75" customHeight="1">
      <c r="A18" s="138" t="s">
        <v>362</v>
      </c>
      <c r="B18" s="159">
        <v>5449.27</v>
      </c>
      <c r="C18" s="159">
        <v>4925.96</v>
      </c>
    </row>
    <row r="19" spans="1:3" ht="18.75" customHeight="1">
      <c r="A19" s="138" t="s">
        <v>363</v>
      </c>
      <c r="B19" s="159">
        <v>8472.79</v>
      </c>
      <c r="C19" s="159">
        <v>8286.18</v>
      </c>
    </row>
    <row r="20" spans="1:3" ht="18.75" customHeight="1">
      <c r="A20" s="138" t="s">
        <v>364</v>
      </c>
      <c r="B20" s="159">
        <v>6084.73</v>
      </c>
      <c r="C20" s="159">
        <v>5857.49</v>
      </c>
    </row>
    <row r="21" spans="1:3" ht="18.75" customHeight="1">
      <c r="A21" s="138" t="s">
        <v>365</v>
      </c>
      <c r="B21" s="159">
        <v>7138.36</v>
      </c>
      <c r="C21" s="159">
        <v>6875.77</v>
      </c>
    </row>
    <row r="22" spans="1:3" ht="18.75" customHeight="1">
      <c r="A22" s="138" t="s">
        <v>366</v>
      </c>
      <c r="B22" s="159">
        <v>5132.06</v>
      </c>
      <c r="C22" s="159">
        <v>5001.38</v>
      </c>
    </row>
    <row r="23" spans="1:3" ht="18.75" customHeight="1">
      <c r="A23" s="138" t="s">
        <v>367</v>
      </c>
      <c r="B23" s="159">
        <v>6783.16</v>
      </c>
      <c r="C23" s="159">
        <v>6617.23</v>
      </c>
    </row>
    <row r="24" spans="1:3" ht="9" customHeight="1">
      <c r="A24" s="62"/>
      <c r="B24" s="414"/>
      <c r="C24" s="414"/>
    </row>
    <row r="25" spans="2:3" ht="12.75">
      <c r="B25" s="415"/>
      <c r="C25" s="415"/>
    </row>
    <row r="27" spans="1:3" ht="12.75">
      <c r="A27" s="9"/>
      <c r="B27" s="9"/>
      <c r="C27" s="9"/>
    </row>
  </sheetData>
  <sheetProtection/>
  <printOptions horizontalCentered="1"/>
  <pageMargins left="0.47244094488189" right="0.47244094488189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&amp;P+66&amp;]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H24"/>
  <sheetViews>
    <sheetView zoomScalePageLayoutView="0" workbookViewId="0" topLeftCell="A1">
      <selection activeCell="J10" sqref="J10"/>
    </sheetView>
  </sheetViews>
  <sheetFormatPr defaultColWidth="8.796875" defaultRowHeight="15"/>
  <cols>
    <col min="1" max="1" width="16.59765625" style="8" customWidth="1"/>
    <col min="2" max="6" width="6.796875" style="8" customWidth="1"/>
    <col min="7" max="7" width="5.296875" style="8" customWidth="1"/>
    <col min="8" max="16384" width="8.8984375" style="8" customWidth="1"/>
  </cols>
  <sheetData>
    <row r="1" ht="15" customHeight="1">
      <c r="A1" s="8" t="s">
        <v>638</v>
      </c>
    </row>
    <row r="2" spans="1:6" ht="28.5" customHeight="1">
      <c r="A2" s="675" t="s">
        <v>639</v>
      </c>
      <c r="B2" s="675"/>
      <c r="C2" s="675"/>
      <c r="D2" s="675"/>
      <c r="E2" s="675"/>
      <c r="F2" s="675"/>
    </row>
    <row r="3" spans="1:6" ht="20.25">
      <c r="A3" s="675" t="s">
        <v>640</v>
      </c>
      <c r="B3" s="675"/>
      <c r="C3" s="675"/>
      <c r="D3" s="675"/>
      <c r="E3" s="675"/>
      <c r="F3" s="675"/>
    </row>
    <row r="4" spans="1:6" ht="9.75" customHeight="1">
      <c r="A4" s="80"/>
      <c r="B4" s="80"/>
      <c r="C4" s="80"/>
      <c r="D4" s="80"/>
      <c r="E4" s="80"/>
      <c r="F4" s="80"/>
    </row>
    <row r="5" spans="2:6" ht="21.75" customHeight="1">
      <c r="B5" s="231"/>
      <c r="F5" s="48" t="s">
        <v>611</v>
      </c>
    </row>
    <row r="6" spans="1:6" ht="27" customHeight="1">
      <c r="A6" s="189"/>
      <c r="B6" s="232" t="s">
        <v>1021</v>
      </c>
      <c r="C6" s="232" t="s">
        <v>1042</v>
      </c>
      <c r="D6" s="232" t="s">
        <v>1067</v>
      </c>
      <c r="E6" s="232" t="s">
        <v>1091</v>
      </c>
      <c r="F6" s="232" t="s">
        <v>1144</v>
      </c>
    </row>
    <row r="7" spans="1:6" ht="9.75" customHeight="1">
      <c r="A7" s="189"/>
      <c r="B7" s="156"/>
      <c r="C7" s="156"/>
      <c r="D7" s="156"/>
      <c r="E7" s="156"/>
      <c r="F7" s="156"/>
    </row>
    <row r="8" spans="1:8" ht="20.25" customHeight="1">
      <c r="A8" s="76" t="s">
        <v>641</v>
      </c>
      <c r="B8" s="295">
        <f>SUM(B10:B14)</f>
        <v>2492468</v>
      </c>
      <c r="C8" s="295">
        <f>SUM(C10:C14)</f>
        <v>2714684</v>
      </c>
      <c r="D8" s="295">
        <f>SUM(D10:D14)</f>
        <v>2509622</v>
      </c>
      <c r="E8" s="295">
        <f>SUM(E10:E14)</f>
        <v>3036252</v>
      </c>
      <c r="F8" s="295">
        <f>SUM(F10:F14)</f>
        <v>3186887</v>
      </c>
      <c r="H8" s="233"/>
    </row>
    <row r="9" spans="1:6" ht="18" customHeight="1">
      <c r="A9" s="27" t="s">
        <v>623</v>
      </c>
      <c r="B9" s="279"/>
      <c r="C9" s="279"/>
      <c r="D9" s="279"/>
      <c r="E9" s="279"/>
      <c r="F9" s="279"/>
    </row>
    <row r="10" spans="1:6" ht="18" customHeight="1">
      <c r="A10" s="27" t="s">
        <v>642</v>
      </c>
      <c r="B10" s="279">
        <v>1492181</v>
      </c>
      <c r="C10" s="279">
        <v>1840225</v>
      </c>
      <c r="D10" s="279">
        <v>1288333</v>
      </c>
      <c r="E10" s="279">
        <v>1649871</v>
      </c>
      <c r="F10" s="279">
        <v>1560227</v>
      </c>
    </row>
    <row r="11" spans="1:6" ht="18" customHeight="1">
      <c r="A11" s="27" t="s">
        <v>643</v>
      </c>
      <c r="B11" s="279">
        <v>15500</v>
      </c>
      <c r="C11" s="279">
        <v>34352</v>
      </c>
      <c r="D11" s="279">
        <v>8181</v>
      </c>
      <c r="E11" s="279">
        <v>0</v>
      </c>
      <c r="F11" s="279">
        <v>0</v>
      </c>
    </row>
    <row r="12" spans="1:6" ht="18" customHeight="1">
      <c r="A12" s="27" t="s">
        <v>913</v>
      </c>
      <c r="B12" s="279">
        <v>97861</v>
      </c>
      <c r="C12" s="279">
        <v>116653</v>
      </c>
      <c r="D12" s="279">
        <v>112843</v>
      </c>
      <c r="E12" s="279">
        <v>167626</v>
      </c>
      <c r="F12" s="279">
        <v>146781</v>
      </c>
    </row>
    <row r="13" spans="1:6" ht="18" customHeight="1">
      <c r="A13" s="27" t="s">
        <v>644</v>
      </c>
      <c r="B13" s="279">
        <v>543664</v>
      </c>
      <c r="C13" s="279">
        <v>640168</v>
      </c>
      <c r="D13" s="279">
        <v>740354</v>
      </c>
      <c r="E13" s="279">
        <v>826180</v>
      </c>
      <c r="F13" s="279">
        <v>927169</v>
      </c>
    </row>
    <row r="14" spans="1:6" ht="18" customHeight="1">
      <c r="A14" s="27" t="s">
        <v>645</v>
      </c>
      <c r="B14" s="279">
        <v>343262</v>
      </c>
      <c r="C14" s="279">
        <v>83286</v>
      </c>
      <c r="D14" s="279">
        <v>359911</v>
      </c>
      <c r="E14" s="279">
        <v>392575</v>
      </c>
      <c r="F14" s="279">
        <v>552710</v>
      </c>
    </row>
    <row r="15" spans="1:6" ht="9.75" customHeight="1">
      <c r="A15" s="78"/>
      <c r="B15" s="279"/>
      <c r="C15" s="279"/>
      <c r="D15" s="279"/>
      <c r="E15" s="279"/>
      <c r="F15" s="279"/>
    </row>
    <row r="16" spans="1:6" ht="18.75" customHeight="1">
      <c r="A16" s="76" t="s">
        <v>646</v>
      </c>
      <c r="B16" s="127">
        <f>SUM(B18:B22)</f>
        <v>2684557</v>
      </c>
      <c r="C16" s="127">
        <f>SUM(C18:C22)</f>
        <v>3019374</v>
      </c>
      <c r="D16" s="127">
        <f>SUM(D18:D22)</f>
        <v>2727223</v>
      </c>
      <c r="E16" s="127">
        <f>SUM(E18:E22)</f>
        <v>3329868</v>
      </c>
      <c r="F16" s="127">
        <f>SUM(F18:F22)</f>
        <v>3460142</v>
      </c>
    </row>
    <row r="17" spans="1:6" ht="16.5" customHeight="1">
      <c r="A17" s="27" t="s">
        <v>623</v>
      </c>
      <c r="B17" s="121"/>
      <c r="C17" s="121"/>
      <c r="D17" s="121"/>
      <c r="E17" s="121"/>
      <c r="F17" s="121"/>
    </row>
    <row r="18" spans="1:6" ht="16.5" customHeight="1">
      <c r="A18" s="27" t="s">
        <v>647</v>
      </c>
      <c r="B18" s="121">
        <v>1450020</v>
      </c>
      <c r="C18" s="121">
        <v>1849013</v>
      </c>
      <c r="D18" s="121">
        <v>1270084</v>
      </c>
      <c r="E18" s="121">
        <v>1599398</v>
      </c>
      <c r="F18" s="121">
        <v>1480047</v>
      </c>
    </row>
    <row r="19" spans="1:6" ht="16.5" customHeight="1">
      <c r="A19" s="27" t="s">
        <v>648</v>
      </c>
      <c r="B19" s="121">
        <v>19368</v>
      </c>
      <c r="C19" s="121">
        <v>30111</v>
      </c>
      <c r="D19" s="121">
        <v>24197</v>
      </c>
      <c r="E19" s="121">
        <v>8766</v>
      </c>
      <c r="F19" s="121">
        <v>7241</v>
      </c>
    </row>
    <row r="20" spans="1:6" ht="16.5" customHeight="1">
      <c r="A20" s="27" t="s">
        <v>20</v>
      </c>
      <c r="B20" s="121">
        <v>685343</v>
      </c>
      <c r="C20" s="121">
        <v>733499</v>
      </c>
      <c r="D20" s="121">
        <v>787820</v>
      </c>
      <c r="E20" s="121">
        <v>850230</v>
      </c>
      <c r="F20" s="121">
        <v>943874</v>
      </c>
    </row>
    <row r="21" spans="1:6" ht="16.5" customHeight="1">
      <c r="A21" s="27" t="s">
        <v>914</v>
      </c>
      <c r="B21" s="296">
        <v>97743</v>
      </c>
      <c r="C21" s="296">
        <v>116544</v>
      </c>
      <c r="D21" s="296">
        <v>112754</v>
      </c>
      <c r="E21" s="296">
        <v>171752</v>
      </c>
      <c r="F21" s="296">
        <v>146779</v>
      </c>
    </row>
    <row r="22" spans="1:6" ht="16.5" customHeight="1">
      <c r="A22" s="27" t="s">
        <v>649</v>
      </c>
      <c r="B22" s="296">
        <v>432083</v>
      </c>
      <c r="C22" s="296">
        <v>290207</v>
      </c>
      <c r="D22" s="296">
        <v>532368</v>
      </c>
      <c r="E22" s="296">
        <v>699722</v>
      </c>
      <c r="F22" s="296">
        <v>882201</v>
      </c>
    </row>
    <row r="23" spans="1:6" ht="21.75" customHeight="1">
      <c r="A23" s="76" t="s">
        <v>650</v>
      </c>
      <c r="B23" s="297" t="s">
        <v>998</v>
      </c>
      <c r="C23" s="297" t="s">
        <v>1044</v>
      </c>
      <c r="D23" s="297" t="s">
        <v>1069</v>
      </c>
      <c r="E23" s="297" t="s">
        <v>1094</v>
      </c>
      <c r="F23" s="297" t="s">
        <v>1154</v>
      </c>
    </row>
    <row r="24" spans="1:6" ht="9.75" customHeight="1">
      <c r="A24" s="62"/>
      <c r="B24" s="62"/>
      <c r="C24" s="62"/>
      <c r="D24" s="62"/>
      <c r="E24" s="62"/>
      <c r="F24" s="62"/>
    </row>
  </sheetData>
  <sheetProtection/>
  <mergeCells count="2">
    <mergeCell ref="A2:F2"/>
    <mergeCell ref="A3:F3"/>
  </mergeCells>
  <printOptions horizontalCentered="1"/>
  <pageMargins left="0.47244094488189" right="0.47244094488189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&amp;P+67&amp;]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47"/>
  </sheetPr>
  <dimension ref="A1:G30"/>
  <sheetViews>
    <sheetView zoomScalePageLayoutView="0" workbookViewId="0" topLeftCell="A4">
      <selection activeCell="P6" sqref="P6"/>
    </sheetView>
  </sheetViews>
  <sheetFormatPr defaultColWidth="8.796875" defaultRowHeight="15"/>
  <cols>
    <col min="1" max="1" width="18.296875" style="8" customWidth="1"/>
    <col min="2" max="6" width="6.296875" style="8" customWidth="1"/>
    <col min="7" max="16384" width="8.8984375" style="8" customWidth="1"/>
  </cols>
  <sheetData>
    <row r="1" ht="14.25" customHeight="1">
      <c r="A1" s="8" t="s">
        <v>651</v>
      </c>
    </row>
    <row r="2" spans="1:6" ht="30.75" customHeight="1">
      <c r="A2" s="675" t="s">
        <v>652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21" customHeight="1">
      <c r="F4" s="48" t="s">
        <v>611</v>
      </c>
    </row>
    <row r="5" spans="1:6" ht="21" customHeight="1">
      <c r="A5" s="195"/>
      <c r="B5" s="226" t="s">
        <v>1021</v>
      </c>
      <c r="C5" s="226" t="s">
        <v>1042</v>
      </c>
      <c r="D5" s="226" t="s">
        <v>1067</v>
      </c>
      <c r="E5" s="226" t="s">
        <v>1091</v>
      </c>
      <c r="F5" s="226" t="s">
        <v>1144</v>
      </c>
    </row>
    <row r="6" spans="1:6" ht="7.5" customHeight="1">
      <c r="A6" s="78"/>
      <c r="B6" s="349"/>
      <c r="C6" s="349"/>
      <c r="D6" s="349"/>
      <c r="E6" s="349"/>
      <c r="F6" s="349"/>
    </row>
    <row r="7" spans="1:6" ht="19.5" customHeight="1">
      <c r="A7" s="183" t="s">
        <v>653</v>
      </c>
      <c r="B7" s="472"/>
      <c r="C7" s="472"/>
      <c r="D7" s="472"/>
      <c r="E7" s="472"/>
      <c r="F7" s="472"/>
    </row>
    <row r="8" spans="1:6" ht="17.25" customHeight="1">
      <c r="A8" s="138" t="s">
        <v>654</v>
      </c>
      <c r="B8" s="298">
        <v>389677</v>
      </c>
      <c r="C8" s="298">
        <v>469640</v>
      </c>
      <c r="D8" s="298">
        <v>517895</v>
      </c>
      <c r="E8" s="298">
        <v>551287</v>
      </c>
      <c r="F8" s="298">
        <v>545785</v>
      </c>
    </row>
    <row r="9" spans="1:6" ht="19.5" customHeight="1">
      <c r="A9" s="183" t="s">
        <v>655</v>
      </c>
      <c r="B9" s="298"/>
      <c r="C9" s="298"/>
      <c r="D9" s="298"/>
      <c r="E9" s="298"/>
      <c r="F9" s="298"/>
    </row>
    <row r="10" spans="1:6" ht="19.5" customHeight="1">
      <c r="A10" s="138" t="s">
        <v>1003</v>
      </c>
      <c r="B10" s="350">
        <v>0</v>
      </c>
      <c r="C10" s="350">
        <v>0</v>
      </c>
      <c r="D10" s="350">
        <v>0</v>
      </c>
      <c r="E10" s="350">
        <v>0</v>
      </c>
      <c r="F10" s="350">
        <v>0</v>
      </c>
    </row>
    <row r="11" spans="1:6" ht="19.5" customHeight="1">
      <c r="A11" s="138" t="s">
        <v>516</v>
      </c>
      <c r="B11" s="350">
        <v>0</v>
      </c>
      <c r="C11" s="350">
        <v>0</v>
      </c>
      <c r="D11" s="350">
        <v>0</v>
      </c>
      <c r="E11" s="350">
        <v>0</v>
      </c>
      <c r="F11" s="350">
        <v>0</v>
      </c>
    </row>
    <row r="12" spans="1:6" ht="19.5" customHeight="1">
      <c r="A12" s="138" t="s">
        <v>1030</v>
      </c>
      <c r="B12" s="298">
        <v>389677</v>
      </c>
      <c r="C12" s="298">
        <v>469640</v>
      </c>
      <c r="D12" s="298">
        <v>517895</v>
      </c>
      <c r="E12" s="298">
        <v>551287</v>
      </c>
      <c r="F12" s="298">
        <v>545785</v>
      </c>
    </row>
    <row r="13" spans="1:6" ht="19.5" customHeight="1">
      <c r="A13" s="138" t="s">
        <v>1031</v>
      </c>
      <c r="B13" s="298"/>
      <c r="C13" s="298"/>
      <c r="D13" s="298"/>
      <c r="E13" s="298"/>
      <c r="F13" s="298"/>
    </row>
    <row r="14" spans="1:7" ht="18" customHeight="1">
      <c r="A14" s="183" t="s">
        <v>657</v>
      </c>
      <c r="B14" s="298"/>
      <c r="C14" s="298"/>
      <c r="D14" s="298"/>
      <c r="E14" s="298"/>
      <c r="F14" s="298"/>
      <c r="G14" s="153"/>
    </row>
    <row r="15" spans="1:6" ht="19.5" customHeight="1">
      <c r="A15" s="138" t="s">
        <v>658</v>
      </c>
      <c r="B15" s="298">
        <v>3470</v>
      </c>
      <c r="C15" s="298">
        <v>2870</v>
      </c>
      <c r="D15" s="298">
        <v>2820</v>
      </c>
      <c r="E15" s="298">
        <v>800</v>
      </c>
      <c r="F15" s="298">
        <v>350</v>
      </c>
    </row>
    <row r="16" spans="1:6" ht="19.5" customHeight="1">
      <c r="A16" s="138" t="s">
        <v>659</v>
      </c>
      <c r="B16" s="298">
        <v>103668</v>
      </c>
      <c r="C16" s="298">
        <v>115737</v>
      </c>
      <c r="D16" s="298">
        <v>122328</v>
      </c>
      <c r="E16" s="298">
        <v>140367</v>
      </c>
      <c r="F16" s="298">
        <v>123921</v>
      </c>
    </row>
    <row r="17" spans="1:6" ht="19.5" customHeight="1">
      <c r="A17" s="138" t="s">
        <v>660</v>
      </c>
      <c r="B17" s="298">
        <v>266683</v>
      </c>
      <c r="C17" s="298">
        <v>339331</v>
      </c>
      <c r="D17" s="298">
        <v>365271</v>
      </c>
      <c r="E17" s="298">
        <v>393192</v>
      </c>
      <c r="F17" s="298">
        <v>406745</v>
      </c>
    </row>
    <row r="18" spans="1:6" ht="19.5" customHeight="1">
      <c r="A18" s="138" t="s">
        <v>661</v>
      </c>
      <c r="B18" s="298">
        <v>15856</v>
      </c>
      <c r="C18" s="298">
        <v>11702</v>
      </c>
      <c r="D18" s="298">
        <v>27476</v>
      </c>
      <c r="E18" s="298">
        <v>16928</v>
      </c>
      <c r="F18" s="298">
        <v>14769</v>
      </c>
    </row>
    <row r="19" spans="1:6" ht="9.75" customHeight="1">
      <c r="A19" s="78"/>
      <c r="B19" s="298"/>
      <c r="C19" s="298"/>
      <c r="D19" s="298"/>
      <c r="E19" s="298"/>
      <c r="F19" s="298"/>
    </row>
    <row r="20" spans="1:6" ht="19.5" customHeight="1">
      <c r="A20" s="183" t="s">
        <v>662</v>
      </c>
      <c r="B20" s="298"/>
      <c r="C20" s="298"/>
      <c r="D20" s="298"/>
      <c r="E20" s="298"/>
      <c r="F20" s="298"/>
    </row>
    <row r="21" spans="1:6" ht="17.25" customHeight="1">
      <c r="A21" s="138" t="s">
        <v>663</v>
      </c>
      <c r="B21" s="298">
        <v>143173</v>
      </c>
      <c r="C21" s="298">
        <v>156542</v>
      </c>
      <c r="D21" s="298">
        <v>157751</v>
      </c>
      <c r="E21" s="298">
        <v>158589</v>
      </c>
      <c r="F21" s="298">
        <v>180837</v>
      </c>
    </row>
    <row r="22" spans="1:6" ht="18" customHeight="1">
      <c r="A22" s="183" t="s">
        <v>664</v>
      </c>
      <c r="B22" s="473"/>
      <c r="C22" s="473"/>
      <c r="D22" s="473"/>
      <c r="E22" s="473"/>
      <c r="F22" s="473"/>
    </row>
    <row r="23" spans="1:6" ht="19.5" customHeight="1">
      <c r="A23" s="138" t="s">
        <v>1003</v>
      </c>
      <c r="B23" s="351">
        <v>0</v>
      </c>
      <c r="C23" s="351">
        <v>0</v>
      </c>
      <c r="D23" s="351">
        <v>0</v>
      </c>
      <c r="E23" s="351">
        <v>0</v>
      </c>
      <c r="F23" s="351">
        <v>0</v>
      </c>
    </row>
    <row r="24" spans="1:6" ht="19.5" customHeight="1">
      <c r="A24" s="138" t="s">
        <v>516</v>
      </c>
      <c r="B24" s="351">
        <v>0</v>
      </c>
      <c r="C24" s="351">
        <v>0</v>
      </c>
      <c r="D24" s="351">
        <v>0</v>
      </c>
      <c r="E24" s="351">
        <v>0</v>
      </c>
      <c r="F24" s="351">
        <v>0</v>
      </c>
    </row>
    <row r="25" spans="1:6" ht="19.5" customHeight="1">
      <c r="A25" s="138" t="s">
        <v>1030</v>
      </c>
      <c r="B25" s="298">
        <v>143173</v>
      </c>
      <c r="C25" s="298">
        <v>156542</v>
      </c>
      <c r="D25" s="298">
        <v>157751</v>
      </c>
      <c r="E25" s="298">
        <v>158589</v>
      </c>
      <c r="F25" s="298">
        <v>180837</v>
      </c>
    </row>
    <row r="26" spans="1:6" ht="19.5" customHeight="1">
      <c r="A26" s="138" t="s">
        <v>1031</v>
      </c>
      <c r="B26" s="298"/>
      <c r="C26" s="298"/>
      <c r="D26" s="298"/>
      <c r="E26" s="298"/>
      <c r="F26" s="298"/>
    </row>
    <row r="27" spans="1:6" ht="4.5" customHeight="1">
      <c r="A27" s="62"/>
      <c r="B27" s="324"/>
      <c r="C27" s="324"/>
      <c r="D27" s="324"/>
      <c r="E27" s="324"/>
      <c r="F27" s="324"/>
    </row>
    <row r="28" ht="12.75">
      <c r="F28" s="49"/>
    </row>
    <row r="29" ht="12.75">
      <c r="F29" s="49"/>
    </row>
    <row r="30" ht="12.75">
      <c r="F30" s="49"/>
    </row>
  </sheetData>
  <sheetProtection/>
  <mergeCells count="1">
    <mergeCell ref="A2:F2"/>
  </mergeCells>
  <printOptions horizontalCentered="1"/>
  <pageMargins left="0" right="0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&amp;P+68&amp;]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47"/>
  </sheetPr>
  <dimension ref="A1:F31"/>
  <sheetViews>
    <sheetView zoomScalePageLayoutView="0" workbookViewId="0" topLeftCell="A1">
      <selection activeCell="M18" sqref="M18"/>
    </sheetView>
  </sheetViews>
  <sheetFormatPr defaultColWidth="8.796875" defaultRowHeight="15"/>
  <cols>
    <col min="1" max="1" width="20.09765625" style="8" customWidth="1"/>
    <col min="2" max="6" width="6" style="8" customWidth="1"/>
    <col min="7" max="7" width="8.8984375" style="8" customWidth="1"/>
    <col min="8" max="8" width="0.8984375" style="8" customWidth="1"/>
    <col min="9" max="16384" width="8.8984375" style="8" customWidth="1"/>
  </cols>
  <sheetData>
    <row r="1" ht="15" customHeight="1">
      <c r="A1" s="8" t="s">
        <v>665</v>
      </c>
    </row>
    <row r="2" spans="1:6" ht="27.75" customHeight="1">
      <c r="A2" s="675" t="s">
        <v>666</v>
      </c>
      <c r="B2" s="675"/>
      <c r="C2" s="675"/>
      <c r="D2" s="675"/>
      <c r="E2" s="675"/>
      <c r="F2" s="675"/>
    </row>
    <row r="3" spans="1:6" ht="9.75" customHeight="1">
      <c r="A3" s="80"/>
      <c r="B3" s="80"/>
      <c r="C3" s="80"/>
      <c r="D3" s="80"/>
      <c r="E3" s="80"/>
      <c r="F3" s="80"/>
    </row>
    <row r="4" ht="19.5" customHeight="1">
      <c r="F4" s="48" t="s">
        <v>611</v>
      </c>
    </row>
    <row r="5" spans="1:6" ht="27" customHeight="1">
      <c r="A5" s="13" t="s">
        <v>667</v>
      </c>
      <c r="B5" s="226" t="s">
        <v>1021</v>
      </c>
      <c r="C5" s="226" t="s">
        <v>1042</v>
      </c>
      <c r="D5" s="226" t="s">
        <v>1067</v>
      </c>
      <c r="E5" s="226" t="s">
        <v>1091</v>
      </c>
      <c r="F5" s="226" t="s">
        <v>1144</v>
      </c>
    </row>
    <row r="6" spans="1:6" ht="7.5" customHeight="1">
      <c r="A6" s="161"/>
      <c r="B6" s="227"/>
      <c r="C6" s="227"/>
      <c r="D6" s="227"/>
      <c r="E6" s="227"/>
      <c r="F6" s="227"/>
    </row>
    <row r="7" spans="1:6" ht="21" customHeight="1">
      <c r="A7" s="228" t="s">
        <v>668</v>
      </c>
      <c r="B7" s="295">
        <f>B8+B14</f>
        <v>87272</v>
      </c>
      <c r="C7" s="295">
        <f>C8+C14</f>
        <v>123172</v>
      </c>
      <c r="D7" s="295">
        <f>D8+D14</f>
        <v>69585</v>
      </c>
      <c r="E7" s="295">
        <f>E8+E14</f>
        <v>59864</v>
      </c>
      <c r="F7" s="295">
        <f>F8+F14</f>
        <v>43412</v>
      </c>
    </row>
    <row r="8" spans="1:6" ht="21" customHeight="1">
      <c r="A8" s="263" t="s">
        <v>669</v>
      </c>
      <c r="B8" s="295">
        <f>SUM(B10:B12)</f>
        <v>49775</v>
      </c>
      <c r="C8" s="295">
        <f>SUM(C10:C12)</f>
        <v>62634</v>
      </c>
      <c r="D8" s="295">
        <f>SUM(D10:D12)</f>
        <v>36746</v>
      </c>
      <c r="E8" s="295">
        <f>SUM(E10:E12)</f>
        <v>30082</v>
      </c>
      <c r="F8" s="295">
        <f>SUM(F10:F12)</f>
        <v>19616</v>
      </c>
    </row>
    <row r="9" spans="1:6" ht="16.5" customHeight="1">
      <c r="A9" s="24" t="s">
        <v>670</v>
      </c>
      <c r="B9" s="279" t="s">
        <v>29</v>
      </c>
      <c r="C9" s="279" t="s">
        <v>29</v>
      </c>
      <c r="D9" s="279" t="s">
        <v>29</v>
      </c>
      <c r="E9" s="279" t="s">
        <v>29</v>
      </c>
      <c r="F9" s="279" t="s">
        <v>29</v>
      </c>
    </row>
    <row r="10" spans="1:6" ht="16.5" customHeight="1">
      <c r="A10" s="24" t="s">
        <v>671</v>
      </c>
      <c r="B10" s="279">
        <v>18536</v>
      </c>
      <c r="C10" s="279">
        <v>22329</v>
      </c>
      <c r="D10" s="279">
        <v>10671</v>
      </c>
      <c r="E10" s="279">
        <v>11177</v>
      </c>
      <c r="F10" s="279">
        <v>8176</v>
      </c>
    </row>
    <row r="11" spans="1:6" ht="18" customHeight="1">
      <c r="A11" s="24" t="s">
        <v>1024</v>
      </c>
      <c r="B11" s="279">
        <v>31239</v>
      </c>
      <c r="C11" s="279">
        <v>40305</v>
      </c>
      <c r="D11" s="279">
        <v>26075</v>
      </c>
      <c r="E11" s="279">
        <v>18905</v>
      </c>
      <c r="F11" s="279">
        <v>11440</v>
      </c>
    </row>
    <row r="12" spans="1:6" ht="16.5" customHeight="1">
      <c r="A12" s="24" t="s">
        <v>672</v>
      </c>
      <c r="B12" s="279">
        <v>0</v>
      </c>
      <c r="C12" s="279">
        <v>0</v>
      </c>
      <c r="D12" s="279">
        <v>0</v>
      </c>
      <c r="E12" s="279">
        <v>0</v>
      </c>
      <c r="F12" s="279">
        <v>0</v>
      </c>
    </row>
    <row r="13" spans="1:6" ht="16.5" customHeight="1">
      <c r="A13" s="105" t="s">
        <v>673</v>
      </c>
      <c r="B13" s="279">
        <v>0</v>
      </c>
      <c r="C13" s="279">
        <v>0</v>
      </c>
      <c r="D13" s="279">
        <v>0</v>
      </c>
      <c r="E13" s="279">
        <v>0</v>
      </c>
      <c r="F13" s="279">
        <v>0</v>
      </c>
    </row>
    <row r="14" spans="1:6" ht="24.75" customHeight="1">
      <c r="A14" s="263" t="s">
        <v>1025</v>
      </c>
      <c r="B14" s="295">
        <f>SUM(B15:B19)</f>
        <v>37497</v>
      </c>
      <c r="C14" s="295">
        <f>SUM(C15:C19)</f>
        <v>60538</v>
      </c>
      <c r="D14" s="295">
        <f>SUM(D15:D19)</f>
        <v>32839</v>
      </c>
      <c r="E14" s="295">
        <f>SUM(E15:E19)</f>
        <v>29782</v>
      </c>
      <c r="F14" s="295">
        <f>SUM(F15:F19)</f>
        <v>23796</v>
      </c>
    </row>
    <row r="15" spans="1:6" ht="16.5" customHeight="1">
      <c r="A15" s="24" t="s">
        <v>674</v>
      </c>
      <c r="B15" s="19">
        <v>11784</v>
      </c>
      <c r="C15" s="19">
        <v>29041</v>
      </c>
      <c r="D15" s="19">
        <v>3048</v>
      </c>
      <c r="E15" s="19">
        <v>17830</v>
      </c>
      <c r="F15" s="19">
        <v>4124</v>
      </c>
    </row>
    <row r="16" spans="1:6" ht="16.5" customHeight="1">
      <c r="A16" s="24" t="s">
        <v>675</v>
      </c>
      <c r="B16" s="19">
        <v>4670</v>
      </c>
      <c r="C16" s="19">
        <v>16494</v>
      </c>
      <c r="D16" s="19">
        <v>11975</v>
      </c>
      <c r="E16" s="19"/>
      <c r="F16" s="19">
        <v>2426</v>
      </c>
    </row>
    <row r="17" spans="1:6" ht="16.5" customHeight="1">
      <c r="A17" s="259" t="s">
        <v>676</v>
      </c>
      <c r="B17" s="279" t="s">
        <v>29</v>
      </c>
      <c r="C17" s="279" t="s">
        <v>29</v>
      </c>
      <c r="D17" s="279" t="s">
        <v>29</v>
      </c>
      <c r="E17" s="279" t="s">
        <v>29</v>
      </c>
      <c r="F17" s="279">
        <v>2897</v>
      </c>
    </row>
    <row r="18" spans="1:6" ht="16.5" customHeight="1">
      <c r="A18" s="105" t="s">
        <v>1043</v>
      </c>
      <c r="B18" s="283">
        <v>18678</v>
      </c>
      <c r="C18" s="283">
        <v>14994</v>
      </c>
      <c r="D18" s="283">
        <v>17466</v>
      </c>
      <c r="E18" s="283">
        <v>11143</v>
      </c>
      <c r="F18" s="283">
        <v>10935</v>
      </c>
    </row>
    <row r="19" spans="1:6" ht="16.5" customHeight="1">
      <c r="A19" s="105" t="s">
        <v>677</v>
      </c>
      <c r="B19" s="279">
        <v>2365</v>
      </c>
      <c r="C19" s="279">
        <v>9</v>
      </c>
      <c r="D19" s="279">
        <v>350</v>
      </c>
      <c r="E19" s="279">
        <v>809</v>
      </c>
      <c r="F19" s="279">
        <v>3414</v>
      </c>
    </row>
    <row r="20" spans="1:6" ht="7.5" customHeight="1">
      <c r="A20" s="229"/>
      <c r="B20" s="217"/>
      <c r="C20" s="217"/>
      <c r="D20" s="217"/>
      <c r="E20" s="217"/>
      <c r="F20" s="217"/>
    </row>
    <row r="21" spans="1:3" ht="19.5" customHeight="1">
      <c r="A21" s="442" t="s">
        <v>1204</v>
      </c>
      <c r="B21" s="300"/>
      <c r="C21" s="300"/>
    </row>
    <row r="22" spans="1:3" ht="15" customHeight="1">
      <c r="A22" s="447" t="s">
        <v>1159</v>
      </c>
      <c r="B22" s="301"/>
      <c r="C22" s="301"/>
    </row>
    <row r="23" spans="1:3" ht="13.5" customHeight="1">
      <c r="A23" s="301" t="s">
        <v>1160</v>
      </c>
      <c r="B23" s="301"/>
      <c r="C23" s="301"/>
    </row>
    <row r="24" spans="1:3" ht="13.5" customHeight="1">
      <c r="A24" s="301" t="s">
        <v>1161</v>
      </c>
      <c r="B24" s="301"/>
      <c r="C24" s="301"/>
    </row>
    <row r="25" spans="1:3" ht="13.5" customHeight="1">
      <c r="A25" s="301" t="s">
        <v>1167</v>
      </c>
      <c r="B25" s="301"/>
      <c r="C25" s="301"/>
    </row>
    <row r="26" spans="1:3" ht="13.5" customHeight="1">
      <c r="A26" s="301" t="s">
        <v>1166</v>
      </c>
      <c r="B26" s="301"/>
      <c r="C26" s="301"/>
    </row>
    <row r="27" spans="1:3" ht="13.5" customHeight="1">
      <c r="A27" s="301" t="s">
        <v>1162</v>
      </c>
      <c r="B27" s="301"/>
      <c r="C27" s="301"/>
    </row>
    <row r="28" spans="1:3" ht="13.5" customHeight="1">
      <c r="A28" s="301" t="s">
        <v>1164</v>
      </c>
      <c r="B28" s="301"/>
      <c r="C28" s="301"/>
    </row>
    <row r="29" spans="1:3" ht="13.5" customHeight="1">
      <c r="A29" s="301" t="s">
        <v>1163</v>
      </c>
      <c r="B29" s="301"/>
      <c r="C29" s="301"/>
    </row>
    <row r="30" spans="1:3" ht="13.5" customHeight="1">
      <c r="A30" s="301" t="s">
        <v>1095</v>
      </c>
      <c r="B30" s="301"/>
      <c r="C30" s="301"/>
    </row>
    <row r="31" ht="13.5" customHeight="1">
      <c r="A31" s="301" t="s">
        <v>1165</v>
      </c>
    </row>
  </sheetData>
  <sheetProtection/>
  <mergeCells count="1">
    <mergeCell ref="A2:F2"/>
  </mergeCells>
  <printOptions horizontalCentered="1"/>
  <pageMargins left="0.47244094488189" right="0.47244094488189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&amp;P+69&amp;]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5.796875" style="8" customWidth="1"/>
    <col min="2" max="16384" width="8.8984375" style="8" customWidth="1"/>
  </cols>
  <sheetData>
    <row r="1" ht="18" customHeight="1"/>
    <row r="2" ht="18" customHeight="1">
      <c r="A2" s="221"/>
    </row>
    <row r="3" ht="18" customHeight="1">
      <c r="A3" s="221"/>
    </row>
    <row r="4" ht="18" customHeight="1"/>
    <row r="5" ht="18" customHeight="1"/>
    <row r="6" ht="18" customHeight="1"/>
    <row r="7" ht="18" customHeight="1"/>
    <row r="8" ht="18" customHeight="1">
      <c r="A8" s="222"/>
    </row>
    <row r="9" ht="18" customHeight="1">
      <c r="A9" s="170"/>
    </row>
    <row r="10" ht="18" customHeight="1">
      <c r="A10" s="223"/>
    </row>
    <row r="11" ht="18" customHeight="1">
      <c r="A11" s="223"/>
    </row>
    <row r="12" ht="18" customHeight="1">
      <c r="A12" s="223"/>
    </row>
    <row r="13" ht="18" customHeight="1">
      <c r="A13" s="223"/>
    </row>
    <row r="14" ht="31.5" customHeight="1">
      <c r="A14" s="311" t="s">
        <v>678</v>
      </c>
    </row>
    <row r="15" ht="9.75" customHeight="1">
      <c r="A15" s="311"/>
    </row>
    <row r="16" ht="32.25" customHeight="1">
      <c r="A16" s="311" t="s">
        <v>679</v>
      </c>
    </row>
    <row r="17" ht="18" customHeight="1">
      <c r="A17" s="33"/>
    </row>
    <row r="18" ht="18" customHeight="1">
      <c r="A18" s="225"/>
    </row>
    <row r="19" ht="18" customHeight="1">
      <c r="A19" s="33"/>
    </row>
    <row r="20" ht="18" customHeight="1">
      <c r="A20" s="33"/>
    </row>
    <row r="21" ht="18" customHeight="1">
      <c r="A21" s="33"/>
    </row>
    <row r="22" ht="18" customHeight="1">
      <c r="A22" s="33"/>
    </row>
    <row r="23" ht="18" customHeight="1">
      <c r="A23" s="33"/>
    </row>
    <row r="24" ht="18" customHeight="1">
      <c r="A24" s="33"/>
    </row>
    <row r="25" ht="18" customHeight="1">
      <c r="A25" s="33"/>
    </row>
    <row r="26" ht="18" customHeight="1">
      <c r="A26" s="33"/>
    </row>
    <row r="27" ht="18" customHeight="1"/>
    <row r="28" ht="18" customHeight="1"/>
    <row r="29" ht="18" customHeight="1"/>
    <row r="30" ht="18" customHeight="1">
      <c r="A30" s="9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/>
  <printOptions horizontalCentered="1"/>
  <pageMargins left="0.511811023622047" right="0.511811023622047" top="0.47244094488189" bottom="1.5" header="0" footer="1.2"/>
  <pageSetup horizontalDpi="1200" verticalDpi="1200" orientation="portrait" paperSize="28" r:id="rId1"/>
  <headerFooter alignWithMargins="0">
    <oddFooter>&amp;L&amp;"Arial Narrow,Italic"&amp;9NIÊN GIÁM THỐNG KÊ HUYỆN TRI TÔN 2015&amp;R&amp;"Arial,thường"&amp;9Trang &amp;P+70&amp;]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45"/>
  <sheetViews>
    <sheetView zoomScalePageLayoutView="0" workbookViewId="0" topLeftCell="A1">
      <selection activeCell="H11" sqref="H11"/>
    </sheetView>
  </sheetViews>
  <sheetFormatPr defaultColWidth="8.796875" defaultRowHeight="15"/>
  <cols>
    <col min="1" max="1" width="20.19921875" style="95" customWidth="1"/>
    <col min="2" max="6" width="7" style="95" customWidth="1"/>
    <col min="7" max="16384" width="8.8984375" style="95" customWidth="1"/>
  </cols>
  <sheetData>
    <row r="1" ht="14.25">
      <c r="A1" s="8" t="s">
        <v>245</v>
      </c>
    </row>
    <row r="2" spans="1:6" ht="25.5" customHeight="1">
      <c r="A2" s="671" t="s">
        <v>1009</v>
      </c>
      <c r="B2" s="672"/>
      <c r="C2" s="672"/>
      <c r="D2" s="672"/>
      <c r="E2" s="672"/>
      <c r="F2" s="672"/>
    </row>
    <row r="3" spans="1:4" ht="20.25" customHeight="1">
      <c r="A3" s="668" t="s">
        <v>1149</v>
      </c>
      <c r="B3" s="668"/>
      <c r="C3" s="668"/>
      <c r="D3" s="668"/>
    </row>
    <row r="4" spans="1:3" ht="9.75" customHeight="1">
      <c r="A4" s="330"/>
      <c r="B4" s="330"/>
      <c r="C4" s="330"/>
    </row>
    <row r="5" spans="4:6" s="97" customFormat="1" ht="18" customHeight="1">
      <c r="D5" s="474"/>
      <c r="E5" s="669" t="s">
        <v>278</v>
      </c>
      <c r="F5" s="670"/>
    </row>
    <row r="6" spans="1:6" s="10" customFormat="1" ht="18.75" customHeight="1">
      <c r="A6" s="119"/>
      <c r="B6" s="120">
        <v>2011</v>
      </c>
      <c r="C6" s="120">
        <v>2012</v>
      </c>
      <c r="D6" s="120">
        <v>2013</v>
      </c>
      <c r="E6" s="120">
        <v>2014</v>
      </c>
      <c r="F6" s="120">
        <v>2015</v>
      </c>
    </row>
    <row r="7" spans="1:6" s="10" customFormat="1" ht="6.75" customHeight="1">
      <c r="A7" s="102"/>
      <c r="B7" s="126"/>
      <c r="C7" s="126"/>
      <c r="D7" s="126"/>
      <c r="E7" s="126"/>
      <c r="F7" s="126"/>
    </row>
    <row r="8" spans="1:6" s="10" customFormat="1" ht="16.5" customHeight="1">
      <c r="A8" s="118" t="s">
        <v>3</v>
      </c>
      <c r="B8" s="127">
        <f>B14+B18+B19+B20+B22+B23+B25+B26+B27+'[1]B04_GDP(giass)tt'!C28+'[1]B04_GDP(giass)tt'!C29+'[1]B04_GDP(giass)tt'!C30+'[1]B04_GDP(giass)tt'!C31+'[1]B04_GDP(giass)tt'!C32+'[1]B04_GDP(giass)tt'!C34+'[1]B04_GDP(giass)tt'!C35+'[1]B04_GDP(giass)tt'!C36+'[1]B04_GDP(giass)tt'!C37+'[1]B04_GDP(giass)tt'!C38+'[1]B04_GDP(giass)tt'!C39</f>
        <v>1030729</v>
      </c>
      <c r="C8" s="127">
        <f>C14+C18+C19+C20+C22+C23+C25+C26+C27+'[1]B04_GDP(giass)tt'!D28+'[1]B04_GDP(giass)tt'!D29+'[1]B04_GDP(giass)tt'!D30+'[1]B04_GDP(giass)tt'!D31+'[1]B04_GDP(giass)tt'!D32+'[1]B04_GDP(giass)tt'!D34+'[1]B04_GDP(giass)tt'!D35+'[1]B04_GDP(giass)tt'!D36+'[1]B04_GDP(giass)tt'!D37+'[1]B04_GDP(giass)tt'!D38+'[1]B04_GDP(giass)tt'!D39</f>
        <v>1177326</v>
      </c>
      <c r="D8" s="127">
        <f>D14+D18+D19+D20+D22+D23+D25+D26+D27+'[1]B04_GDP(giass)tt'!E28+'[1]B04_GDP(giass)tt'!E29+'[1]B04_GDP(giass)tt'!E30+'[1]B04_GDP(giass)tt'!E31+'[1]B04_GDP(giass)tt'!E32+'[1]B04_GDP(giass)tt'!E34+'[1]B04_GDP(giass)tt'!E35+'[1]B04_GDP(giass)tt'!E36+'[1]B04_GDP(giass)tt'!E37+'[1]B04_GDP(giass)tt'!E38+'[1]B04_GDP(giass)tt'!E39</f>
        <v>1343538</v>
      </c>
      <c r="E8" s="127">
        <f>E14+E18+E19+E20+E22+E23+E25+E26+E27+'[1]B04_GDP(giass)tt'!F28+'[1]B04_GDP(giass)tt'!F29+'[1]B04_GDP(giass)tt'!F30+'[1]B04_GDP(giass)tt'!F31+'[1]B04_GDP(giass)tt'!F32+'[1]B04_GDP(giass)tt'!F34+'[1]B04_GDP(giass)tt'!F35+'[1]B04_GDP(giass)tt'!F36+'[1]B04_GDP(giass)tt'!F37+'[1]B04_GDP(giass)tt'!F38+'[1]B04_GDP(giass)tt'!F39</f>
        <v>1516720</v>
      </c>
      <c r="F8" s="127">
        <f>F14+F18+F19+F20+F22+F23+F25+F26+F27+'B04_GDP(giass)tt'!F28+'B04_GDP(giass)tt'!F29+'B04_GDP(giass)tt'!F30+'B04_GDP(giass)tt'!F31+'B04_GDP(giass)tt'!F32+'B04_GDP(giass)tt'!F34+'B04_GDP(giass)tt'!F35+'B04_GDP(giass)tt'!F36+'B04_GDP(giass)tt'!F37+'B04_GDP(giass)tt'!F38+'B04_GDP(giass)tt'!F39</f>
        <v>1714314</v>
      </c>
    </row>
    <row r="9" spans="1:6" s="10" customFormat="1" ht="16.5" customHeight="1">
      <c r="A9" s="107" t="s">
        <v>996</v>
      </c>
      <c r="B9" s="346">
        <v>114.31</v>
      </c>
      <c r="C9" s="346">
        <f>C8/B8*100</f>
        <v>114.22265212291494</v>
      </c>
      <c r="D9" s="346">
        <f>D8/C8*100</f>
        <v>114.1177549803538</v>
      </c>
      <c r="E9" s="346">
        <f>E8/D8*100</f>
        <v>112.88999641245725</v>
      </c>
      <c r="F9" s="346">
        <f>F8/E8*100</f>
        <v>113.0277177066301</v>
      </c>
    </row>
    <row r="10" spans="1:6" s="10" customFormat="1" ht="19.5" customHeight="1">
      <c r="A10" s="108" t="s">
        <v>280</v>
      </c>
      <c r="B10" s="256">
        <v>105.61</v>
      </c>
      <c r="C10" s="256">
        <v>106.03</v>
      </c>
      <c r="D10" s="256">
        <v>105.68</v>
      </c>
      <c r="E10" s="256">
        <v>104.21</v>
      </c>
      <c r="F10" s="256">
        <v>105.18</v>
      </c>
    </row>
    <row r="11" spans="1:6" s="10" customFormat="1" ht="19.5" customHeight="1">
      <c r="A11" s="108" t="s">
        <v>282</v>
      </c>
      <c r="B11" s="256">
        <v>116.8</v>
      </c>
      <c r="C11" s="256">
        <v>116.54</v>
      </c>
      <c r="D11" s="256">
        <v>116.14</v>
      </c>
      <c r="E11" s="256">
        <v>112.7</v>
      </c>
      <c r="F11" s="256">
        <v>114.99</v>
      </c>
    </row>
    <row r="12" spans="1:6" s="10" customFormat="1" ht="19.5" customHeight="1">
      <c r="A12" s="108" t="s">
        <v>281</v>
      </c>
      <c r="B12" s="256">
        <v>118.6</v>
      </c>
      <c r="C12" s="256">
        <v>117.74</v>
      </c>
      <c r="D12" s="256">
        <v>117.45</v>
      </c>
      <c r="E12" s="256">
        <v>116.85</v>
      </c>
      <c r="F12" s="256">
        <v>117.44</v>
      </c>
    </row>
    <row r="13" spans="1:6" s="10" customFormat="1" ht="19.5" customHeight="1">
      <c r="A13" s="107" t="s">
        <v>283</v>
      </c>
      <c r="B13" s="121"/>
      <c r="C13" s="121"/>
      <c r="D13" s="121"/>
      <c r="E13" s="121"/>
      <c r="F13" s="121"/>
    </row>
    <row r="14" spans="1:6" s="10" customFormat="1" ht="19.5" customHeight="1">
      <c r="A14" s="104" t="s">
        <v>285</v>
      </c>
      <c r="B14" s="121">
        <f>SUM(B15:B17)</f>
        <v>286701</v>
      </c>
      <c r="C14" s="121">
        <f>SUM(C15:C17)</f>
        <v>303986</v>
      </c>
      <c r="D14" s="121">
        <f>SUM(D15:D17)</f>
        <v>321252</v>
      </c>
      <c r="E14" s="121">
        <f>SUM(E15:E17)</f>
        <v>334779</v>
      </c>
      <c r="F14" s="121">
        <f>SUM(F15:F17)</f>
        <v>349370</v>
      </c>
    </row>
    <row r="15" spans="1:6" s="10" customFormat="1" ht="19.5" customHeight="1">
      <c r="A15" s="104" t="s">
        <v>286</v>
      </c>
      <c r="B15" s="121">
        <v>254380</v>
      </c>
      <c r="C15" s="121">
        <v>268116</v>
      </c>
      <c r="D15" s="121">
        <v>283987</v>
      </c>
      <c r="E15" s="121">
        <v>295945</v>
      </c>
      <c r="F15" s="121">
        <v>310241</v>
      </c>
    </row>
    <row r="16" spans="1:6" s="10" customFormat="1" ht="19.5" customHeight="1">
      <c r="A16" s="104" t="s">
        <v>287</v>
      </c>
      <c r="B16" s="121">
        <v>19623</v>
      </c>
      <c r="C16" s="121">
        <v>22647</v>
      </c>
      <c r="D16" s="121">
        <v>23291</v>
      </c>
      <c r="E16" s="121">
        <v>24271</v>
      </c>
      <c r="F16" s="121">
        <v>25329</v>
      </c>
    </row>
    <row r="17" spans="1:6" s="10" customFormat="1" ht="19.5" customHeight="1">
      <c r="A17" s="104" t="s">
        <v>288</v>
      </c>
      <c r="B17" s="121">
        <v>12698</v>
      </c>
      <c r="C17" s="121">
        <v>13223</v>
      </c>
      <c r="D17" s="121">
        <v>13974</v>
      </c>
      <c r="E17" s="121">
        <v>14563</v>
      </c>
      <c r="F17" s="121">
        <v>13800</v>
      </c>
    </row>
    <row r="18" spans="1:6" s="10" customFormat="1" ht="19.5" customHeight="1">
      <c r="A18" s="27" t="s">
        <v>6</v>
      </c>
      <c r="B18" s="121">
        <v>27585</v>
      </c>
      <c r="C18" s="121">
        <v>32149</v>
      </c>
      <c r="D18" s="121">
        <v>37336</v>
      </c>
      <c r="E18" s="121">
        <v>42078</v>
      </c>
      <c r="F18" s="121">
        <v>51177</v>
      </c>
    </row>
    <row r="19" spans="1:6" s="10" customFormat="1" ht="19.5" customHeight="1">
      <c r="A19" s="27" t="s">
        <v>7</v>
      </c>
      <c r="B19" s="121">
        <v>54846</v>
      </c>
      <c r="C19" s="121">
        <v>63920</v>
      </c>
      <c r="D19" s="121">
        <v>74234</v>
      </c>
      <c r="E19" s="121">
        <v>83662</v>
      </c>
      <c r="F19" s="121">
        <v>90741</v>
      </c>
    </row>
    <row r="20" spans="1:6" s="10" customFormat="1" ht="19.5" customHeight="1">
      <c r="A20" s="27" t="s">
        <v>8</v>
      </c>
      <c r="B20" s="122">
        <v>16059</v>
      </c>
      <c r="C20" s="122">
        <v>18716</v>
      </c>
      <c r="D20" s="122">
        <v>21736</v>
      </c>
      <c r="E20" s="122">
        <v>24497</v>
      </c>
      <c r="F20" s="122">
        <v>27640</v>
      </c>
    </row>
    <row r="21" spans="1:6" s="10" customFormat="1" ht="5.25" customHeight="1">
      <c r="A21" s="27"/>
      <c r="B21" s="122"/>
      <c r="C21" s="122"/>
      <c r="D21" s="122"/>
      <c r="E21" s="122"/>
      <c r="F21" s="122"/>
    </row>
    <row r="22" spans="1:6" s="10" customFormat="1" ht="25.5">
      <c r="A22" s="105" t="s">
        <v>284</v>
      </c>
      <c r="B22" s="122">
        <v>1900</v>
      </c>
      <c r="C22" s="122">
        <v>2214</v>
      </c>
      <c r="D22" s="122">
        <v>2571</v>
      </c>
      <c r="E22" s="122">
        <v>2898</v>
      </c>
      <c r="F22" s="122">
        <v>3252</v>
      </c>
    </row>
    <row r="23" spans="1:6" s="10" customFormat="1" ht="19.5" customHeight="1">
      <c r="A23" s="27" t="s">
        <v>10</v>
      </c>
      <c r="B23" s="122">
        <v>124497</v>
      </c>
      <c r="C23" s="122">
        <v>145094</v>
      </c>
      <c r="D23" s="122">
        <v>168505</v>
      </c>
      <c r="E23" s="122">
        <v>189905</v>
      </c>
      <c r="F23" s="122">
        <v>214309</v>
      </c>
    </row>
    <row r="24" spans="1:6" s="10" customFormat="1" ht="4.5" customHeight="1">
      <c r="A24" s="27"/>
      <c r="B24" s="123"/>
      <c r="C24" s="123"/>
      <c r="D24" s="123"/>
      <c r="E24" s="123"/>
      <c r="F24" s="123"/>
    </row>
    <row r="25" spans="1:6" s="10" customFormat="1" ht="38.25">
      <c r="A25" s="105" t="s">
        <v>289</v>
      </c>
      <c r="B25" s="39">
        <v>149458</v>
      </c>
      <c r="C25" s="39">
        <v>175975</v>
      </c>
      <c r="D25" s="39">
        <v>206681</v>
      </c>
      <c r="E25" s="39">
        <v>241516</v>
      </c>
      <c r="F25" s="39">
        <v>280636</v>
      </c>
    </row>
    <row r="26" spans="1:6" s="10" customFormat="1" ht="19.5" customHeight="1">
      <c r="A26" s="27" t="s">
        <v>290</v>
      </c>
      <c r="B26" s="124">
        <v>56326</v>
      </c>
      <c r="C26" s="124">
        <v>66319</v>
      </c>
      <c r="D26" s="124">
        <v>77891</v>
      </c>
      <c r="E26" s="124">
        <v>91019</v>
      </c>
      <c r="F26" s="124">
        <v>106974</v>
      </c>
    </row>
    <row r="27" spans="1:6" s="10" customFormat="1" ht="19.5" customHeight="1">
      <c r="A27" s="53" t="s">
        <v>12</v>
      </c>
      <c r="B27" s="439">
        <v>38727</v>
      </c>
      <c r="C27" s="439">
        <v>45598</v>
      </c>
      <c r="D27" s="439">
        <v>53554</v>
      </c>
      <c r="E27" s="439">
        <v>62580</v>
      </c>
      <c r="F27" s="439">
        <v>72946</v>
      </c>
    </row>
    <row r="28" spans="1:4" s="10" customFormat="1" ht="19.5" customHeight="1" hidden="1">
      <c r="A28" s="27" t="s">
        <v>291</v>
      </c>
      <c r="B28" s="124"/>
      <c r="C28" s="15"/>
      <c r="D28" s="15"/>
    </row>
    <row r="29" spans="1:4" s="10" customFormat="1" ht="19.5" customHeight="1" hidden="1">
      <c r="A29" s="27" t="s">
        <v>292</v>
      </c>
      <c r="B29" s="124"/>
      <c r="C29" s="15"/>
      <c r="D29" s="15"/>
    </row>
    <row r="30" spans="1:4" s="10" customFormat="1" ht="19.5" customHeight="1" hidden="1">
      <c r="A30" s="27" t="s">
        <v>294</v>
      </c>
      <c r="B30" s="124"/>
      <c r="C30" s="15"/>
      <c r="D30" s="15"/>
    </row>
    <row r="31" spans="1:4" s="10" customFormat="1" ht="19.5" customHeight="1" hidden="1">
      <c r="A31" s="27" t="s">
        <v>293</v>
      </c>
      <c r="B31" s="124"/>
      <c r="C31" s="15"/>
      <c r="D31" s="15"/>
    </row>
    <row r="32" spans="1:4" s="10" customFormat="1" ht="19.5" customHeight="1" hidden="1">
      <c r="A32" s="27" t="s">
        <v>295</v>
      </c>
      <c r="B32" s="124"/>
      <c r="C32" s="15"/>
      <c r="D32" s="15"/>
    </row>
    <row r="33" spans="1:4" s="10" customFormat="1" ht="4.5" customHeight="1" hidden="1">
      <c r="A33" s="27"/>
      <c r="B33" s="124"/>
      <c r="C33" s="15"/>
      <c r="D33" s="15"/>
    </row>
    <row r="34" spans="1:4" s="10" customFormat="1" ht="25.5" hidden="1">
      <c r="A34" s="105" t="s">
        <v>296</v>
      </c>
      <c r="B34" s="124"/>
      <c r="C34" s="15"/>
      <c r="D34" s="15"/>
    </row>
    <row r="35" spans="1:4" s="10" customFormat="1" ht="19.5" customHeight="1" hidden="1">
      <c r="A35" s="27" t="s">
        <v>297</v>
      </c>
      <c r="B35" s="124"/>
      <c r="C35" s="15"/>
      <c r="D35" s="15"/>
    </row>
    <row r="36" spans="1:4" s="10" customFormat="1" ht="19.5" customHeight="1" hidden="1">
      <c r="A36" s="27" t="s">
        <v>298</v>
      </c>
      <c r="B36" s="124"/>
      <c r="C36" s="15"/>
      <c r="D36" s="15"/>
    </row>
    <row r="37" spans="1:4" s="10" customFormat="1" ht="19.5" customHeight="1" hidden="1">
      <c r="A37" s="27" t="s">
        <v>299</v>
      </c>
      <c r="B37" s="124"/>
      <c r="C37" s="15"/>
      <c r="D37" s="15"/>
    </row>
    <row r="38" spans="1:4" s="10" customFormat="1" ht="19.5" customHeight="1" hidden="1">
      <c r="A38" s="27" t="s">
        <v>300</v>
      </c>
      <c r="B38" s="124"/>
      <c r="C38" s="15"/>
      <c r="D38" s="15"/>
    </row>
    <row r="39" spans="1:4" s="10" customFormat="1" ht="4.5" customHeight="1" hidden="1">
      <c r="A39" s="27"/>
      <c r="B39" s="124"/>
      <c r="C39" s="15"/>
      <c r="D39" s="15"/>
    </row>
    <row r="40" spans="1:4" s="10" customFormat="1" ht="25.5" hidden="1">
      <c r="A40" s="105" t="s">
        <v>301</v>
      </c>
      <c r="B40" s="124"/>
      <c r="C40" s="15"/>
      <c r="D40" s="15"/>
    </row>
    <row r="41" spans="1:4" s="10" customFormat="1" ht="19.5" customHeight="1" hidden="1">
      <c r="A41" s="53" t="s">
        <v>302</v>
      </c>
      <c r="B41" s="308"/>
      <c r="C41" s="15"/>
      <c r="D41" s="15"/>
    </row>
    <row r="42" spans="2:4" s="101" customFormat="1" ht="18" customHeight="1">
      <c r="B42" s="100"/>
      <c r="C42" s="100"/>
      <c r="D42" s="100"/>
    </row>
    <row r="43" s="101" customFormat="1" ht="18" customHeight="1"/>
    <row r="44" ht="18" customHeight="1">
      <c r="A44" s="101"/>
    </row>
    <row r="45" ht="18" customHeight="1">
      <c r="A45" s="101"/>
    </row>
    <row r="46" ht="18" customHeight="1"/>
  </sheetData>
  <sheetProtection/>
  <mergeCells count="3">
    <mergeCell ref="A3:D3"/>
    <mergeCell ref="E5:F5"/>
    <mergeCell ref="A2:F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&amp;P+7&amp;]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3"/>
  </sheetPr>
  <dimension ref="A1:G28"/>
  <sheetViews>
    <sheetView zoomScalePageLayoutView="0" workbookViewId="0" topLeftCell="A1">
      <selection activeCell="I19" sqref="I19"/>
    </sheetView>
  </sheetViews>
  <sheetFormatPr defaultColWidth="8.796875" defaultRowHeight="15"/>
  <cols>
    <col min="1" max="1" width="16.296875" style="8" customWidth="1"/>
    <col min="2" max="2" width="5.8984375" style="8" customWidth="1"/>
    <col min="3" max="7" width="5.59765625" style="8" customWidth="1"/>
    <col min="8" max="16384" width="8.8984375" style="8" customWidth="1"/>
  </cols>
  <sheetData>
    <row r="1" ht="15" customHeight="1">
      <c r="A1" s="8" t="s">
        <v>680</v>
      </c>
    </row>
    <row r="2" spans="1:7" ht="20.25">
      <c r="A2" s="675" t="s">
        <v>681</v>
      </c>
      <c r="B2" s="675"/>
      <c r="C2" s="675"/>
      <c r="D2" s="675"/>
      <c r="E2" s="675"/>
      <c r="F2" s="675"/>
      <c r="G2" s="675"/>
    </row>
    <row r="3" spans="1:7" ht="9.75" customHeight="1">
      <c r="A3" s="80"/>
      <c r="B3" s="80"/>
      <c r="C3" s="80"/>
      <c r="D3" s="80"/>
      <c r="E3" s="80"/>
      <c r="F3" s="80"/>
      <c r="G3" s="80"/>
    </row>
    <row r="4" ht="19.5" customHeight="1"/>
    <row r="5" spans="1:7" s="35" customFormat="1" ht="27" customHeight="1">
      <c r="A5" s="13" t="s">
        <v>693</v>
      </c>
      <c r="B5" s="13" t="s">
        <v>190</v>
      </c>
      <c r="C5" s="128" t="s">
        <v>1026</v>
      </c>
      <c r="D5" s="128" t="s">
        <v>1046</v>
      </c>
      <c r="E5" s="128" t="s">
        <v>1068</v>
      </c>
      <c r="F5" s="128" t="s">
        <v>1100</v>
      </c>
      <c r="G5" s="128" t="s">
        <v>1221</v>
      </c>
    </row>
    <row r="6" spans="1:7" ht="7.5" customHeight="1">
      <c r="A6" s="78"/>
      <c r="B6" s="78"/>
      <c r="C6" s="87"/>
      <c r="D6" s="87"/>
      <c r="E6" s="87"/>
      <c r="F6" s="87"/>
      <c r="G6" s="87"/>
    </row>
    <row r="7" spans="1:7" ht="17.25" customHeight="1">
      <c r="A7" s="183" t="s">
        <v>682</v>
      </c>
      <c r="B7" s="183"/>
      <c r="C7" s="220"/>
      <c r="D7" s="220"/>
      <c r="E7" s="220"/>
      <c r="F7" s="220"/>
      <c r="G7" s="220"/>
    </row>
    <row r="8" spans="1:7" ht="12.75">
      <c r="A8" s="183" t="s">
        <v>683</v>
      </c>
      <c r="B8" s="183"/>
      <c r="C8" s="220"/>
      <c r="D8" s="220"/>
      <c r="E8" s="220"/>
      <c r="F8" s="220"/>
      <c r="G8" s="220"/>
    </row>
    <row r="9" spans="1:7" ht="17.25" customHeight="1">
      <c r="A9" s="138" t="s">
        <v>684</v>
      </c>
      <c r="B9" s="87" t="s">
        <v>688</v>
      </c>
      <c r="C9" s="288">
        <v>19</v>
      </c>
      <c r="D9" s="288">
        <v>18</v>
      </c>
      <c r="E9" s="288">
        <v>19</v>
      </c>
      <c r="F9" s="288">
        <v>20</v>
      </c>
      <c r="G9" s="288">
        <v>20</v>
      </c>
    </row>
    <row r="10" spans="1:7" ht="17.25" customHeight="1">
      <c r="A10" s="138" t="s">
        <v>685</v>
      </c>
      <c r="B10" s="87" t="s">
        <v>689</v>
      </c>
      <c r="C10" s="288">
        <v>132</v>
      </c>
      <c r="D10" s="288">
        <v>130</v>
      </c>
      <c r="E10" s="288">
        <v>134</v>
      </c>
      <c r="F10" s="288">
        <v>139</v>
      </c>
      <c r="G10" s="288">
        <v>141</v>
      </c>
    </row>
    <row r="11" spans="1:7" ht="17.25" customHeight="1">
      <c r="A11" s="138" t="s">
        <v>686</v>
      </c>
      <c r="B11" s="87" t="s">
        <v>192</v>
      </c>
      <c r="C11" s="288">
        <v>4175</v>
      </c>
      <c r="D11" s="288">
        <v>4541</v>
      </c>
      <c r="E11" s="288">
        <v>4544</v>
      </c>
      <c r="F11" s="288">
        <v>4582</v>
      </c>
      <c r="G11" s="288">
        <v>4454</v>
      </c>
    </row>
    <row r="12" spans="1:7" ht="17.25" customHeight="1">
      <c r="A12" s="138" t="s">
        <v>687</v>
      </c>
      <c r="B12" s="87" t="s">
        <v>21</v>
      </c>
      <c r="C12" s="288">
        <v>154</v>
      </c>
      <c r="D12" s="288">
        <v>158</v>
      </c>
      <c r="E12" s="288">
        <v>170</v>
      </c>
      <c r="F12" s="288">
        <v>183</v>
      </c>
      <c r="G12" s="288">
        <v>192</v>
      </c>
    </row>
    <row r="13" spans="1:7" ht="21" customHeight="1">
      <c r="A13" s="183" t="s">
        <v>690</v>
      </c>
      <c r="B13" s="87"/>
      <c r="C13" s="288"/>
      <c r="D13" s="288"/>
      <c r="E13" s="288"/>
      <c r="F13" s="288"/>
      <c r="G13" s="288"/>
    </row>
    <row r="14" spans="1:7" ht="17.25" customHeight="1">
      <c r="A14" s="138" t="s">
        <v>684</v>
      </c>
      <c r="B14" s="87" t="s">
        <v>688</v>
      </c>
      <c r="C14" s="288">
        <v>33</v>
      </c>
      <c r="D14" s="288">
        <v>33</v>
      </c>
      <c r="E14" s="288">
        <v>27</v>
      </c>
      <c r="F14" s="288">
        <v>27</v>
      </c>
      <c r="G14" s="288">
        <v>27</v>
      </c>
    </row>
    <row r="15" spans="1:7" ht="17.25" customHeight="1">
      <c r="A15" s="138" t="s">
        <v>685</v>
      </c>
      <c r="B15" s="87" t="s">
        <v>689</v>
      </c>
      <c r="C15" s="288">
        <v>499</v>
      </c>
      <c r="D15" s="288">
        <v>503</v>
      </c>
      <c r="E15" s="288">
        <v>502</v>
      </c>
      <c r="F15" s="288">
        <v>500</v>
      </c>
      <c r="G15" s="288">
        <v>502</v>
      </c>
    </row>
    <row r="16" spans="1:7" ht="17.25" customHeight="1">
      <c r="A16" s="138" t="s">
        <v>686</v>
      </c>
      <c r="B16" s="87" t="s">
        <v>192</v>
      </c>
      <c r="C16" s="288">
        <v>13368</v>
      </c>
      <c r="D16" s="288">
        <v>13168</v>
      </c>
      <c r="E16" s="288">
        <v>13112</v>
      </c>
      <c r="F16" s="288">
        <v>13230</v>
      </c>
      <c r="G16" s="288">
        <v>13343</v>
      </c>
    </row>
    <row r="17" spans="1:7" ht="17.25" customHeight="1">
      <c r="A17" s="138" t="s">
        <v>687</v>
      </c>
      <c r="B17" s="87" t="s">
        <v>21</v>
      </c>
      <c r="C17" s="288">
        <v>593</v>
      </c>
      <c r="D17" s="288">
        <v>676</v>
      </c>
      <c r="E17" s="288">
        <v>698</v>
      </c>
      <c r="F17" s="288">
        <v>709</v>
      </c>
      <c r="G17" s="288">
        <v>710</v>
      </c>
    </row>
    <row r="18" spans="1:7" ht="17.25" customHeight="1">
      <c r="A18" s="183" t="s">
        <v>691</v>
      </c>
      <c r="B18" s="87"/>
      <c r="C18" s="288"/>
      <c r="D18" s="288"/>
      <c r="E18" s="288"/>
      <c r="F18" s="288"/>
      <c r="G18" s="288"/>
    </row>
    <row r="19" spans="1:7" ht="17.25" customHeight="1">
      <c r="A19" s="138" t="s">
        <v>684</v>
      </c>
      <c r="B19" s="87" t="s">
        <v>688</v>
      </c>
      <c r="C19" s="288">
        <v>15</v>
      </c>
      <c r="D19" s="288">
        <v>15</v>
      </c>
      <c r="E19" s="288">
        <v>15</v>
      </c>
      <c r="F19" s="288">
        <v>15</v>
      </c>
      <c r="G19" s="288">
        <v>15</v>
      </c>
    </row>
    <row r="20" spans="1:7" ht="17.25" customHeight="1">
      <c r="A20" s="138" t="s">
        <v>685</v>
      </c>
      <c r="B20" s="87" t="s">
        <v>689</v>
      </c>
      <c r="C20" s="288">
        <v>213</v>
      </c>
      <c r="D20" s="288">
        <v>225</v>
      </c>
      <c r="E20" s="288">
        <v>234</v>
      </c>
      <c r="F20" s="288">
        <v>238</v>
      </c>
      <c r="G20" s="288">
        <v>249</v>
      </c>
    </row>
    <row r="21" spans="1:7" ht="17.25" customHeight="1">
      <c r="A21" s="138" t="s">
        <v>686</v>
      </c>
      <c r="B21" s="87" t="s">
        <v>192</v>
      </c>
      <c r="C21" s="288">
        <v>7042</v>
      </c>
      <c r="D21" s="288">
        <v>7414</v>
      </c>
      <c r="E21" s="288">
        <v>7810</v>
      </c>
      <c r="F21" s="288">
        <v>7916</v>
      </c>
      <c r="G21" s="288">
        <v>8151</v>
      </c>
    </row>
    <row r="22" spans="1:7" ht="17.25" customHeight="1">
      <c r="A22" s="138" t="s">
        <v>687</v>
      </c>
      <c r="B22" s="87" t="s">
        <v>21</v>
      </c>
      <c r="C22" s="288">
        <v>455</v>
      </c>
      <c r="D22" s="288">
        <v>477</v>
      </c>
      <c r="E22" s="298">
        <v>483</v>
      </c>
      <c r="F22" s="298">
        <v>488</v>
      </c>
      <c r="G22" s="298">
        <v>509</v>
      </c>
    </row>
    <row r="23" spans="1:7" ht="17.25" customHeight="1">
      <c r="A23" s="183" t="s">
        <v>692</v>
      </c>
      <c r="B23" s="87"/>
      <c r="C23" s="288"/>
      <c r="D23" s="288"/>
      <c r="E23" s="288"/>
      <c r="F23" s="288"/>
      <c r="G23" s="288"/>
    </row>
    <row r="24" spans="1:7" ht="17.25" customHeight="1">
      <c r="A24" s="138" t="s">
        <v>684</v>
      </c>
      <c r="B24" s="87" t="s">
        <v>688</v>
      </c>
      <c r="C24" s="288">
        <v>3</v>
      </c>
      <c r="D24" s="288">
        <v>4</v>
      </c>
      <c r="E24" s="288">
        <v>4</v>
      </c>
      <c r="F24" s="288">
        <v>4</v>
      </c>
      <c r="G24" s="288">
        <v>4</v>
      </c>
    </row>
    <row r="25" spans="1:7" ht="17.25" customHeight="1">
      <c r="A25" s="138" t="s">
        <v>685</v>
      </c>
      <c r="B25" s="87" t="s">
        <v>689</v>
      </c>
      <c r="C25" s="288">
        <v>70</v>
      </c>
      <c r="D25" s="288">
        <v>74</v>
      </c>
      <c r="E25" s="288">
        <v>77</v>
      </c>
      <c r="F25" s="288">
        <v>97</v>
      </c>
      <c r="G25" s="288">
        <v>98</v>
      </c>
    </row>
    <row r="26" spans="1:7" ht="17.25" customHeight="1">
      <c r="A26" s="138" t="s">
        <v>686</v>
      </c>
      <c r="B26" s="87" t="s">
        <v>192</v>
      </c>
      <c r="C26" s="288">
        <v>2484</v>
      </c>
      <c r="D26" s="288">
        <v>2606</v>
      </c>
      <c r="E26" s="288">
        <v>2529</v>
      </c>
      <c r="F26" s="288">
        <v>2604</v>
      </c>
      <c r="G26" s="288">
        <v>2636</v>
      </c>
    </row>
    <row r="27" spans="1:7" ht="17.25" customHeight="1">
      <c r="A27" s="138" t="s">
        <v>687</v>
      </c>
      <c r="B27" s="87" t="s">
        <v>21</v>
      </c>
      <c r="C27" s="288">
        <v>212</v>
      </c>
      <c r="D27" s="288">
        <v>244</v>
      </c>
      <c r="E27" s="288">
        <v>251</v>
      </c>
      <c r="F27" s="288">
        <v>266</v>
      </c>
      <c r="G27" s="288">
        <v>273</v>
      </c>
    </row>
    <row r="28" spans="1:7" ht="9" customHeight="1">
      <c r="A28" s="62"/>
      <c r="B28" s="62"/>
      <c r="C28" s="62"/>
      <c r="D28" s="62"/>
      <c r="E28" s="62"/>
      <c r="F28" s="62"/>
      <c r="G28" s="62"/>
    </row>
  </sheetData>
  <sheetProtection/>
  <mergeCells count="1">
    <mergeCell ref="A2:G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&amp;P+71&amp;]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1">
      <selection activeCell="H26" sqref="H26"/>
    </sheetView>
  </sheetViews>
  <sheetFormatPr defaultColWidth="8.796875" defaultRowHeight="15"/>
  <cols>
    <col min="1" max="1" width="19" style="8" customWidth="1"/>
    <col min="2" max="5" width="7.3984375" style="8" customWidth="1"/>
    <col min="6" max="16384" width="8.8984375" style="8" customWidth="1"/>
  </cols>
  <sheetData>
    <row r="1" spans="1:5" ht="15" customHeight="1">
      <c r="A1" s="8" t="s">
        <v>694</v>
      </c>
      <c r="C1" s="9"/>
      <c r="D1" s="9"/>
      <c r="E1" s="9"/>
    </row>
    <row r="2" spans="1:5" ht="28.5" customHeight="1">
      <c r="A2" s="675" t="s">
        <v>695</v>
      </c>
      <c r="B2" s="675"/>
      <c r="C2" s="675"/>
      <c r="D2" s="675"/>
      <c r="E2" s="675"/>
    </row>
    <row r="3" spans="1:5" ht="21" customHeight="1">
      <c r="A3" s="191" t="s">
        <v>696</v>
      </c>
      <c r="B3" s="69"/>
      <c r="C3" s="69"/>
      <c r="D3" s="69"/>
      <c r="E3" s="69"/>
    </row>
    <row r="4" spans="1:5" ht="9.75" customHeight="1">
      <c r="A4" s="191"/>
      <c r="B4" s="69"/>
      <c r="C4" s="69"/>
      <c r="D4" s="69"/>
      <c r="E4" s="69"/>
    </row>
    <row r="5" ht="15.75" customHeight="1"/>
    <row r="6" spans="1:5" s="214" customFormat="1" ht="27" customHeight="1">
      <c r="A6" s="13"/>
      <c r="B6" s="13" t="s">
        <v>688</v>
      </c>
      <c r="C6" s="13" t="s">
        <v>689</v>
      </c>
      <c r="D6" s="13" t="s">
        <v>697</v>
      </c>
      <c r="E6" s="13" t="s">
        <v>698</v>
      </c>
    </row>
    <row r="7" spans="1:5" ht="5.25" customHeight="1">
      <c r="A7" s="189"/>
      <c r="B7" s="215"/>
      <c r="C7" s="215"/>
      <c r="D7" s="215"/>
      <c r="E7" s="215"/>
    </row>
    <row r="8" spans="1:5" ht="15" customHeight="1">
      <c r="A8" s="78" t="s">
        <v>1027</v>
      </c>
      <c r="B8" s="145">
        <v>19</v>
      </c>
      <c r="C8" s="145">
        <v>132</v>
      </c>
      <c r="D8" s="145">
        <v>4175</v>
      </c>
      <c r="E8" s="145">
        <v>154</v>
      </c>
    </row>
    <row r="9" spans="1:5" ht="15" customHeight="1">
      <c r="A9" s="78" t="s">
        <v>1047</v>
      </c>
      <c r="B9" s="145">
        <v>18</v>
      </c>
      <c r="C9" s="145">
        <v>130</v>
      </c>
      <c r="D9" s="145">
        <v>4541</v>
      </c>
      <c r="E9" s="145">
        <v>158</v>
      </c>
    </row>
    <row r="10" spans="1:5" ht="15" customHeight="1">
      <c r="A10" s="78" t="s">
        <v>1077</v>
      </c>
      <c r="B10" s="145">
        <v>19</v>
      </c>
      <c r="C10" s="145">
        <v>134</v>
      </c>
      <c r="D10" s="145">
        <v>4544</v>
      </c>
      <c r="E10" s="145">
        <v>170</v>
      </c>
    </row>
    <row r="11" spans="1:5" ht="15" customHeight="1">
      <c r="A11" s="78" t="s">
        <v>1097</v>
      </c>
      <c r="B11" s="145">
        <v>20</v>
      </c>
      <c r="C11" s="145">
        <v>139</v>
      </c>
      <c r="D11" s="145">
        <v>4582</v>
      </c>
      <c r="E11" s="145">
        <v>183</v>
      </c>
    </row>
    <row r="12" spans="1:5" ht="15" customHeight="1">
      <c r="A12" s="78" t="s">
        <v>1220</v>
      </c>
      <c r="B12" s="145">
        <f>SUM(B14:B29)</f>
        <v>20</v>
      </c>
      <c r="C12" s="145">
        <f>SUM(C14:C29)</f>
        <v>141</v>
      </c>
      <c r="D12" s="145">
        <f>SUM(D14:D29)</f>
        <v>4454</v>
      </c>
      <c r="E12" s="145">
        <f>SUM(E14:E29)</f>
        <v>192</v>
      </c>
    </row>
    <row r="13" spans="1:5" ht="19.5" customHeight="1">
      <c r="A13" s="216" t="s">
        <v>701</v>
      </c>
      <c r="B13" s="420"/>
      <c r="C13" s="420"/>
      <c r="D13" s="420"/>
      <c r="E13" s="420"/>
    </row>
    <row r="14" spans="1:5" ht="14.25" customHeight="1">
      <c r="A14" s="138" t="s">
        <v>353</v>
      </c>
      <c r="B14" s="140">
        <v>5</v>
      </c>
      <c r="C14" s="140">
        <v>23</v>
      </c>
      <c r="D14" s="140">
        <v>730</v>
      </c>
      <c r="E14" s="140">
        <v>29</v>
      </c>
    </row>
    <row r="15" spans="1:5" ht="14.25" customHeight="1">
      <c r="A15" s="138" t="s">
        <v>354</v>
      </c>
      <c r="B15" s="140">
        <v>1</v>
      </c>
      <c r="C15" s="140">
        <v>15</v>
      </c>
      <c r="D15" s="140">
        <v>522</v>
      </c>
      <c r="E15" s="140">
        <v>26</v>
      </c>
    </row>
    <row r="16" spans="1:5" ht="14.25" customHeight="1">
      <c r="A16" s="138" t="s">
        <v>355</v>
      </c>
      <c r="B16" s="152">
        <v>1</v>
      </c>
      <c r="C16" s="140">
        <v>5</v>
      </c>
      <c r="D16" s="140">
        <v>175</v>
      </c>
      <c r="E16" s="140">
        <v>8</v>
      </c>
    </row>
    <row r="17" spans="1:5" ht="14.25" customHeight="1">
      <c r="A17" s="138" t="s">
        <v>356</v>
      </c>
      <c r="B17" s="140">
        <v>1</v>
      </c>
      <c r="C17" s="140">
        <v>7</v>
      </c>
      <c r="D17" s="140">
        <v>221</v>
      </c>
      <c r="E17" s="140">
        <v>9</v>
      </c>
    </row>
    <row r="18" spans="1:5" ht="14.25" customHeight="1">
      <c r="A18" s="138" t="s">
        <v>357</v>
      </c>
      <c r="B18" s="152">
        <v>1</v>
      </c>
      <c r="C18" s="140">
        <v>6</v>
      </c>
      <c r="D18" s="140">
        <v>193</v>
      </c>
      <c r="E18" s="140">
        <v>8</v>
      </c>
    </row>
    <row r="19" spans="1:5" ht="14.25" customHeight="1">
      <c r="A19" s="138" t="s">
        <v>358</v>
      </c>
      <c r="B19" s="140">
        <v>1</v>
      </c>
      <c r="C19" s="202">
        <v>5</v>
      </c>
      <c r="D19" s="202">
        <v>94</v>
      </c>
      <c r="E19" s="202">
        <v>6</v>
      </c>
    </row>
    <row r="20" spans="1:5" ht="14.25" customHeight="1">
      <c r="A20" s="138" t="s">
        <v>359</v>
      </c>
      <c r="B20" s="152">
        <v>1</v>
      </c>
      <c r="C20" s="154">
        <v>12</v>
      </c>
      <c r="D20" s="154">
        <v>375</v>
      </c>
      <c r="E20" s="154">
        <v>14</v>
      </c>
    </row>
    <row r="21" spans="1:5" ht="14.25" customHeight="1">
      <c r="A21" s="138" t="s">
        <v>360</v>
      </c>
      <c r="B21" s="140">
        <v>1</v>
      </c>
      <c r="C21" s="140">
        <v>10</v>
      </c>
      <c r="D21" s="140">
        <v>300</v>
      </c>
      <c r="E21" s="140">
        <v>13</v>
      </c>
    </row>
    <row r="22" spans="1:5" ht="14.25" customHeight="1">
      <c r="A22" s="138" t="s">
        <v>361</v>
      </c>
      <c r="B22" s="152">
        <v>1</v>
      </c>
      <c r="C22" s="145">
        <v>9</v>
      </c>
      <c r="D22" s="145">
        <v>276</v>
      </c>
      <c r="E22" s="145">
        <v>15</v>
      </c>
    </row>
    <row r="23" spans="1:5" ht="14.25" customHeight="1">
      <c r="A23" s="138" t="s">
        <v>362</v>
      </c>
      <c r="B23" s="152">
        <v>2</v>
      </c>
      <c r="C23" s="145">
        <v>12</v>
      </c>
      <c r="D23" s="145">
        <v>349</v>
      </c>
      <c r="E23" s="145">
        <v>14</v>
      </c>
    </row>
    <row r="24" spans="1:5" ht="14.25" customHeight="1">
      <c r="A24" s="138" t="s">
        <v>363</v>
      </c>
      <c r="B24" s="140">
        <v>1</v>
      </c>
      <c r="C24" s="145">
        <v>7</v>
      </c>
      <c r="D24" s="145">
        <v>242</v>
      </c>
      <c r="E24" s="145">
        <v>9</v>
      </c>
    </row>
    <row r="25" spans="1:5" ht="14.25" customHeight="1">
      <c r="A25" s="138" t="s">
        <v>364</v>
      </c>
      <c r="B25" s="152">
        <v>1</v>
      </c>
      <c r="C25" s="145">
        <v>8</v>
      </c>
      <c r="D25" s="145">
        <v>258</v>
      </c>
      <c r="E25" s="145">
        <v>10</v>
      </c>
    </row>
    <row r="26" spans="1:5" ht="14.25" customHeight="1">
      <c r="A26" s="138" t="s">
        <v>365</v>
      </c>
      <c r="B26" s="152">
        <v>1</v>
      </c>
      <c r="C26" s="145">
        <v>10</v>
      </c>
      <c r="D26" s="145">
        <v>338</v>
      </c>
      <c r="E26" s="145">
        <v>14</v>
      </c>
    </row>
    <row r="27" spans="1:5" ht="14.25" customHeight="1">
      <c r="A27" s="138" t="s">
        <v>366</v>
      </c>
      <c r="B27" s="140">
        <v>1</v>
      </c>
      <c r="C27" s="145">
        <v>5</v>
      </c>
      <c r="D27" s="145">
        <v>137</v>
      </c>
      <c r="E27" s="145">
        <v>7</v>
      </c>
    </row>
    <row r="28" spans="1:5" ht="14.25" customHeight="1">
      <c r="A28" s="138" t="s">
        <v>367</v>
      </c>
      <c r="B28" s="152">
        <v>1</v>
      </c>
      <c r="C28" s="145">
        <v>7</v>
      </c>
      <c r="D28" s="145">
        <v>244</v>
      </c>
      <c r="E28" s="145">
        <v>10</v>
      </c>
    </row>
    <row r="29" spans="1:5" ht="7.5" customHeight="1">
      <c r="A29" s="62"/>
      <c r="B29" s="217"/>
      <c r="C29" s="90"/>
      <c r="D29" s="90"/>
      <c r="E29" s="90"/>
    </row>
    <row r="30" spans="1:5" ht="15" customHeight="1">
      <c r="A30" s="421" t="s">
        <v>1085</v>
      </c>
      <c r="B30" s="416"/>
      <c r="C30" s="213"/>
      <c r="D30" s="213"/>
      <c r="E30" s="213"/>
    </row>
    <row r="31" spans="1:4" ht="15.75" customHeight="1">
      <c r="A31" s="613" t="s">
        <v>1098</v>
      </c>
      <c r="B31" s="15"/>
      <c r="C31" s="15"/>
      <c r="D31" s="15"/>
    </row>
    <row r="32" spans="1:4" ht="12.75">
      <c r="A32" s="614" t="s">
        <v>1099</v>
      </c>
      <c r="B32" s="15"/>
      <c r="C32" s="15"/>
      <c r="D32" s="15"/>
    </row>
  </sheetData>
  <sheetProtection/>
  <mergeCells count="1">
    <mergeCell ref="A2:E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&amp;P+72&amp;]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43"/>
  </sheetPr>
  <dimension ref="A1:E30"/>
  <sheetViews>
    <sheetView zoomScalePageLayoutView="0" workbookViewId="0" topLeftCell="A1">
      <selection activeCell="G18" sqref="G18"/>
    </sheetView>
  </sheetViews>
  <sheetFormatPr defaultColWidth="8.796875" defaultRowHeight="15"/>
  <cols>
    <col min="1" max="1" width="20.296875" style="8" customWidth="1"/>
    <col min="2" max="2" width="6.59765625" style="8" customWidth="1"/>
    <col min="3" max="3" width="6.296875" style="8" customWidth="1"/>
    <col min="4" max="5" width="7.69921875" style="8" customWidth="1"/>
    <col min="6" max="16384" width="8.8984375" style="8" customWidth="1"/>
  </cols>
  <sheetData>
    <row r="1" spans="1:5" ht="15" customHeight="1">
      <c r="A1" s="8" t="s">
        <v>699</v>
      </c>
      <c r="C1" s="9"/>
      <c r="D1" s="9"/>
      <c r="E1" s="9"/>
    </row>
    <row r="2" spans="1:5" ht="30.75" customHeight="1">
      <c r="A2" s="58" t="s">
        <v>700</v>
      </c>
      <c r="B2" s="69"/>
      <c r="C2" s="69"/>
      <c r="D2" s="69"/>
      <c r="E2" s="69"/>
    </row>
    <row r="3" spans="1:5" ht="19.5">
      <c r="A3" s="191" t="s">
        <v>1219</v>
      </c>
      <c r="B3" s="69"/>
      <c r="C3" s="69"/>
      <c r="D3" s="69"/>
      <c r="E3" s="69"/>
    </row>
    <row r="4" spans="1:5" ht="9.75" customHeight="1">
      <c r="A4" s="191"/>
      <c r="B4" s="69"/>
      <c r="C4" s="69"/>
      <c r="D4" s="69"/>
      <c r="E4" s="69"/>
    </row>
    <row r="6" spans="1:5" ht="27" customHeight="1">
      <c r="A6" s="13"/>
      <c r="B6" s="13" t="s">
        <v>688</v>
      </c>
      <c r="C6" s="13" t="s">
        <v>689</v>
      </c>
      <c r="D6" s="13" t="s">
        <v>697</v>
      </c>
      <c r="E6" s="13" t="s">
        <v>698</v>
      </c>
    </row>
    <row r="7" spans="1:5" ht="4.5" customHeight="1">
      <c r="A7" s="189"/>
      <c r="B7" s="215"/>
      <c r="C7" s="215"/>
      <c r="D7" s="215"/>
      <c r="E7" s="215"/>
    </row>
    <row r="8" spans="1:5" ht="18" customHeight="1">
      <c r="A8" s="78" t="s">
        <v>1027</v>
      </c>
      <c r="B8" s="145">
        <v>33</v>
      </c>
      <c r="C8" s="145">
        <v>499</v>
      </c>
      <c r="D8" s="145">
        <v>13368</v>
      </c>
      <c r="E8" s="145">
        <v>593</v>
      </c>
    </row>
    <row r="9" spans="1:5" ht="18" customHeight="1">
      <c r="A9" s="78" t="s">
        <v>1047</v>
      </c>
      <c r="B9" s="145">
        <v>33</v>
      </c>
      <c r="C9" s="145">
        <v>503</v>
      </c>
      <c r="D9" s="145">
        <v>13168</v>
      </c>
      <c r="E9" s="145">
        <v>676</v>
      </c>
    </row>
    <row r="10" spans="1:5" ht="18" customHeight="1">
      <c r="A10" s="78" t="s">
        <v>1077</v>
      </c>
      <c r="B10" s="145">
        <v>27</v>
      </c>
      <c r="C10" s="145">
        <v>502</v>
      </c>
      <c r="D10" s="145">
        <v>13112</v>
      </c>
      <c r="E10" s="145">
        <v>698</v>
      </c>
    </row>
    <row r="11" spans="1:5" ht="18" customHeight="1">
      <c r="A11" s="78" t="s">
        <v>1097</v>
      </c>
      <c r="B11" s="145">
        <v>27</v>
      </c>
      <c r="C11" s="145">
        <v>500</v>
      </c>
      <c r="D11" s="145">
        <v>13230</v>
      </c>
      <c r="E11" s="145">
        <v>709</v>
      </c>
    </row>
    <row r="12" spans="1:5" ht="18" customHeight="1">
      <c r="A12" s="78" t="s">
        <v>1220</v>
      </c>
      <c r="B12" s="145">
        <f>SUM(B14:B29)</f>
        <v>27</v>
      </c>
      <c r="C12" s="145">
        <f>SUM(C14:C29)</f>
        <v>502</v>
      </c>
      <c r="D12" s="145">
        <f>SUM(D14:D29)</f>
        <v>13343</v>
      </c>
      <c r="E12" s="145">
        <f>SUM(E14:E29)</f>
        <v>710</v>
      </c>
    </row>
    <row r="13" spans="1:5" ht="18" customHeight="1">
      <c r="A13" s="216" t="s">
        <v>701</v>
      </c>
      <c r="B13" s="420"/>
      <c r="C13" s="420"/>
      <c r="D13" s="420"/>
      <c r="E13" s="420"/>
    </row>
    <row r="14" spans="1:5" ht="16.5" customHeight="1">
      <c r="A14" s="138" t="s">
        <v>353</v>
      </c>
      <c r="B14" s="140">
        <v>2</v>
      </c>
      <c r="C14" s="140">
        <v>52</v>
      </c>
      <c r="D14" s="140">
        <v>1562</v>
      </c>
      <c r="E14" s="140">
        <v>73</v>
      </c>
    </row>
    <row r="15" spans="1:5" ht="16.5" customHeight="1">
      <c r="A15" s="138" t="s">
        <v>354</v>
      </c>
      <c r="B15" s="140">
        <v>3</v>
      </c>
      <c r="C15" s="140">
        <v>55</v>
      </c>
      <c r="D15" s="140">
        <v>1399</v>
      </c>
      <c r="E15" s="140">
        <v>82</v>
      </c>
    </row>
    <row r="16" spans="1:5" ht="16.5" customHeight="1">
      <c r="A16" s="138" t="s">
        <v>355</v>
      </c>
      <c r="B16" s="140">
        <v>1</v>
      </c>
      <c r="C16" s="140">
        <v>18</v>
      </c>
      <c r="D16" s="140">
        <v>458</v>
      </c>
      <c r="E16" s="140">
        <v>26</v>
      </c>
    </row>
    <row r="17" spans="1:5" ht="16.5" customHeight="1">
      <c r="A17" s="138" t="s">
        <v>356</v>
      </c>
      <c r="B17" s="140">
        <v>1</v>
      </c>
      <c r="C17" s="140">
        <v>21</v>
      </c>
      <c r="D17" s="140">
        <v>559</v>
      </c>
      <c r="E17" s="140">
        <v>30</v>
      </c>
    </row>
    <row r="18" spans="1:5" ht="16.5" customHeight="1">
      <c r="A18" s="138" t="s">
        <v>357</v>
      </c>
      <c r="B18" s="140">
        <v>1</v>
      </c>
      <c r="C18" s="140">
        <v>24</v>
      </c>
      <c r="D18" s="140">
        <v>671</v>
      </c>
      <c r="E18" s="140">
        <v>32</v>
      </c>
    </row>
    <row r="19" spans="1:5" ht="16.5" customHeight="1">
      <c r="A19" s="138" t="s">
        <v>358</v>
      </c>
      <c r="B19" s="140">
        <v>1</v>
      </c>
      <c r="C19" s="202">
        <v>11</v>
      </c>
      <c r="D19" s="202">
        <v>207</v>
      </c>
      <c r="E19" s="202">
        <v>15</v>
      </c>
    </row>
    <row r="20" spans="1:5" ht="16.5" customHeight="1">
      <c r="A20" s="138" t="s">
        <v>359</v>
      </c>
      <c r="B20" s="140">
        <v>2</v>
      </c>
      <c r="C20" s="154">
        <v>47</v>
      </c>
      <c r="D20" s="154">
        <v>1255</v>
      </c>
      <c r="E20" s="154">
        <v>65</v>
      </c>
    </row>
    <row r="21" spans="1:5" ht="16.5" customHeight="1">
      <c r="A21" s="138" t="s">
        <v>360</v>
      </c>
      <c r="B21" s="140">
        <v>2</v>
      </c>
      <c r="C21" s="140">
        <v>32</v>
      </c>
      <c r="D21" s="140">
        <v>804</v>
      </c>
      <c r="E21" s="140">
        <v>44</v>
      </c>
    </row>
    <row r="22" spans="1:5" ht="16.5" customHeight="1">
      <c r="A22" s="138" t="s">
        <v>361</v>
      </c>
      <c r="B22" s="140">
        <v>2</v>
      </c>
      <c r="C22" s="145">
        <v>36</v>
      </c>
      <c r="D22" s="145">
        <v>965</v>
      </c>
      <c r="E22" s="145">
        <v>50</v>
      </c>
    </row>
    <row r="23" spans="1:5" ht="16.5" customHeight="1">
      <c r="A23" s="138" t="s">
        <v>362</v>
      </c>
      <c r="B23" s="140">
        <v>3</v>
      </c>
      <c r="C23" s="145">
        <v>42</v>
      </c>
      <c r="D23" s="145">
        <v>1139</v>
      </c>
      <c r="E23" s="145">
        <v>58</v>
      </c>
    </row>
    <row r="24" spans="1:5" ht="16.5" customHeight="1">
      <c r="A24" s="138" t="s">
        <v>363</v>
      </c>
      <c r="B24" s="140">
        <v>2</v>
      </c>
      <c r="C24" s="145">
        <v>27</v>
      </c>
      <c r="D24" s="145">
        <v>605</v>
      </c>
      <c r="E24" s="145">
        <v>39</v>
      </c>
    </row>
    <row r="25" spans="1:5" ht="16.5" customHeight="1">
      <c r="A25" s="138" t="s">
        <v>364</v>
      </c>
      <c r="B25" s="140">
        <v>2</v>
      </c>
      <c r="C25" s="145">
        <v>33</v>
      </c>
      <c r="D25" s="145">
        <v>848</v>
      </c>
      <c r="E25" s="145">
        <v>47</v>
      </c>
    </row>
    <row r="26" spans="1:5" ht="16.5" customHeight="1">
      <c r="A26" s="138" t="s">
        <v>365</v>
      </c>
      <c r="B26" s="140">
        <v>2</v>
      </c>
      <c r="C26" s="145">
        <v>47</v>
      </c>
      <c r="D26" s="145">
        <v>1174</v>
      </c>
      <c r="E26" s="145">
        <v>62</v>
      </c>
    </row>
    <row r="27" spans="1:5" ht="16.5" customHeight="1">
      <c r="A27" s="138" t="s">
        <v>366</v>
      </c>
      <c r="B27" s="140">
        <v>1</v>
      </c>
      <c r="C27" s="145">
        <v>24</v>
      </c>
      <c r="D27" s="145">
        <v>616</v>
      </c>
      <c r="E27" s="145">
        <v>30</v>
      </c>
    </row>
    <row r="28" spans="1:5" ht="16.5" customHeight="1">
      <c r="A28" s="138" t="s">
        <v>367</v>
      </c>
      <c r="B28" s="140">
        <v>2</v>
      </c>
      <c r="C28" s="145">
        <v>33</v>
      </c>
      <c r="D28" s="145">
        <v>1081</v>
      </c>
      <c r="E28" s="145">
        <v>57</v>
      </c>
    </row>
    <row r="29" spans="1:5" ht="3.75" customHeight="1">
      <c r="A29" s="62"/>
      <c r="B29" s="162"/>
      <c r="C29" s="162"/>
      <c r="D29" s="162"/>
      <c r="E29" s="162"/>
    </row>
    <row r="30" ht="16.5" customHeight="1">
      <c r="A30" s="421"/>
    </row>
    <row r="31" ht="14.25" customHeight="1"/>
    <row r="32" ht="14.25" customHeight="1"/>
    <row r="33" ht="14.25" customHeight="1"/>
  </sheetData>
  <sheetProtection/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&amp;P+73&amp;]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43"/>
  </sheetPr>
  <dimension ref="A1:G39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20.09765625" style="8" customWidth="1"/>
    <col min="2" max="2" width="6.3984375" style="8" customWidth="1"/>
    <col min="3" max="3" width="6.296875" style="8" customWidth="1"/>
    <col min="4" max="4" width="7.69921875" style="8" customWidth="1"/>
    <col min="5" max="5" width="7.796875" style="8" customWidth="1"/>
    <col min="6" max="16384" width="8.8984375" style="8" customWidth="1"/>
  </cols>
  <sheetData>
    <row r="1" spans="1:5" ht="15" customHeight="1">
      <c r="A1" s="8" t="s">
        <v>706</v>
      </c>
      <c r="C1" s="9"/>
      <c r="D1" s="9"/>
      <c r="E1" s="9"/>
    </row>
    <row r="2" spans="1:5" ht="20.25">
      <c r="A2" s="11" t="s">
        <v>702</v>
      </c>
      <c r="B2" s="58"/>
      <c r="C2" s="58"/>
      <c r="D2" s="58"/>
      <c r="E2" s="58"/>
    </row>
    <row r="3" spans="1:5" ht="18">
      <c r="A3" s="11" t="s">
        <v>1219</v>
      </c>
      <c r="B3" s="69"/>
      <c r="C3" s="69"/>
      <c r="D3" s="69"/>
      <c r="E3" s="69"/>
    </row>
    <row r="4" ht="9.75" customHeight="1"/>
    <row r="5" spans="1:5" ht="16.5" customHeight="1">
      <c r="A5" s="13"/>
      <c r="B5" s="13" t="s">
        <v>688</v>
      </c>
      <c r="C5" s="13" t="s">
        <v>689</v>
      </c>
      <c r="D5" s="13" t="s">
        <v>697</v>
      </c>
      <c r="E5" s="13" t="s">
        <v>698</v>
      </c>
    </row>
    <row r="6" spans="1:5" ht="16.5" customHeight="1">
      <c r="A6" s="422" t="s">
        <v>703</v>
      </c>
      <c r="B6" s="189"/>
      <c r="C6" s="189"/>
      <c r="D6" s="189"/>
      <c r="E6" s="189"/>
    </row>
    <row r="7" spans="1:5" ht="16.5" customHeight="1">
      <c r="A7" s="78" t="s">
        <v>1027</v>
      </c>
      <c r="B7" s="145">
        <v>15</v>
      </c>
      <c r="C7" s="145">
        <v>213</v>
      </c>
      <c r="D7" s="145">
        <v>7042</v>
      </c>
      <c r="E7" s="145">
        <v>455</v>
      </c>
    </row>
    <row r="8" spans="1:5" ht="16.5" customHeight="1">
      <c r="A8" s="78" t="s">
        <v>1047</v>
      </c>
      <c r="B8" s="145">
        <v>15</v>
      </c>
      <c r="C8" s="145">
        <v>225</v>
      </c>
      <c r="D8" s="145">
        <v>7414</v>
      </c>
      <c r="E8" s="145">
        <v>477</v>
      </c>
    </row>
    <row r="9" spans="1:5" ht="16.5" customHeight="1">
      <c r="A9" s="78" t="s">
        <v>1077</v>
      </c>
      <c r="B9" s="145">
        <v>15</v>
      </c>
      <c r="C9" s="145">
        <v>234</v>
      </c>
      <c r="D9" s="145">
        <v>7810</v>
      </c>
      <c r="E9" s="145">
        <v>483</v>
      </c>
    </row>
    <row r="10" spans="1:5" ht="16.5" customHeight="1">
      <c r="A10" s="78" t="s">
        <v>1097</v>
      </c>
      <c r="B10" s="145">
        <v>15</v>
      </c>
      <c r="C10" s="145">
        <v>238</v>
      </c>
      <c r="D10" s="145">
        <v>7916</v>
      </c>
      <c r="E10" s="145">
        <v>488</v>
      </c>
    </row>
    <row r="11" spans="1:5" ht="16.5" customHeight="1">
      <c r="A11" s="78" t="s">
        <v>1220</v>
      </c>
      <c r="B11" s="145">
        <f>SUM(B13:B27)</f>
        <v>15</v>
      </c>
      <c r="C11" s="145">
        <f>SUM(C13:C27)</f>
        <v>249</v>
      </c>
      <c r="D11" s="145">
        <f>SUM(D13:D27)</f>
        <v>8151</v>
      </c>
      <c r="E11" s="145">
        <f>SUM(E13:E27)</f>
        <v>509</v>
      </c>
    </row>
    <row r="12" spans="1:7" ht="16.5" customHeight="1">
      <c r="A12" s="216" t="s">
        <v>701</v>
      </c>
      <c r="B12" s="420"/>
      <c r="C12" s="420"/>
      <c r="D12" s="420"/>
      <c r="E12" s="420"/>
      <c r="G12" s="153"/>
    </row>
    <row r="13" spans="1:7" ht="16.5" customHeight="1">
      <c r="A13" s="138" t="s">
        <v>353</v>
      </c>
      <c r="B13" s="140">
        <v>1</v>
      </c>
      <c r="C13" s="140">
        <v>39</v>
      </c>
      <c r="D13" s="140">
        <v>1438</v>
      </c>
      <c r="E13" s="140">
        <v>79</v>
      </c>
      <c r="G13" s="211"/>
    </row>
    <row r="14" spans="1:7" ht="16.5" customHeight="1">
      <c r="A14" s="138" t="s">
        <v>354</v>
      </c>
      <c r="B14" s="140">
        <v>1</v>
      </c>
      <c r="C14" s="140">
        <v>30</v>
      </c>
      <c r="D14" s="140">
        <v>1010</v>
      </c>
      <c r="E14" s="140">
        <v>66</v>
      </c>
      <c r="G14" s="211"/>
    </row>
    <row r="15" spans="1:7" ht="16.5" customHeight="1">
      <c r="A15" s="138" t="s">
        <v>355</v>
      </c>
      <c r="B15" s="140">
        <v>1</v>
      </c>
      <c r="C15" s="140">
        <v>13</v>
      </c>
      <c r="D15" s="140">
        <v>412</v>
      </c>
      <c r="E15" s="140">
        <v>29</v>
      </c>
      <c r="G15" s="211"/>
    </row>
    <row r="16" spans="1:7" ht="16.5" customHeight="1">
      <c r="A16" s="138" t="s">
        <v>356</v>
      </c>
      <c r="B16" s="140">
        <v>1</v>
      </c>
      <c r="C16" s="140">
        <v>10</v>
      </c>
      <c r="D16" s="140">
        <v>301</v>
      </c>
      <c r="E16" s="140">
        <v>27</v>
      </c>
      <c r="G16" s="211"/>
    </row>
    <row r="17" spans="1:7" ht="16.5" customHeight="1">
      <c r="A17" s="138" t="s">
        <v>357</v>
      </c>
      <c r="B17" s="140">
        <v>1</v>
      </c>
      <c r="C17" s="140">
        <v>10</v>
      </c>
      <c r="D17" s="140">
        <v>325</v>
      </c>
      <c r="E17" s="140">
        <v>24</v>
      </c>
      <c r="G17" s="211"/>
    </row>
    <row r="18" spans="1:7" ht="16.5" customHeight="1">
      <c r="A18" s="138" t="s">
        <v>358</v>
      </c>
      <c r="B18" s="140">
        <v>0</v>
      </c>
      <c r="C18" s="202">
        <v>0</v>
      </c>
      <c r="D18" s="202">
        <v>0</v>
      </c>
      <c r="E18" s="202">
        <v>0</v>
      </c>
      <c r="G18" s="211"/>
    </row>
    <row r="19" spans="1:7" ht="16.5" customHeight="1">
      <c r="A19" s="138" t="s">
        <v>359</v>
      </c>
      <c r="B19" s="140">
        <v>2</v>
      </c>
      <c r="C19" s="140">
        <v>36</v>
      </c>
      <c r="D19" s="140">
        <v>1168</v>
      </c>
      <c r="E19" s="140">
        <v>50</v>
      </c>
      <c r="G19" s="211"/>
    </row>
    <row r="20" spans="1:7" ht="16.5" customHeight="1">
      <c r="A20" s="138" t="s">
        <v>360</v>
      </c>
      <c r="B20" s="140">
        <v>1</v>
      </c>
      <c r="C20" s="140">
        <v>14</v>
      </c>
      <c r="D20" s="140">
        <v>435</v>
      </c>
      <c r="E20" s="140">
        <v>28</v>
      </c>
      <c r="G20" s="211"/>
    </row>
    <row r="21" spans="1:7" ht="16.5" customHeight="1">
      <c r="A21" s="138" t="s">
        <v>361</v>
      </c>
      <c r="B21" s="140">
        <v>1</v>
      </c>
      <c r="C21" s="140">
        <v>14</v>
      </c>
      <c r="D21" s="140">
        <v>469</v>
      </c>
      <c r="E21" s="140">
        <v>30</v>
      </c>
      <c r="G21" s="211"/>
    </row>
    <row r="22" spans="1:7" ht="16.5" customHeight="1">
      <c r="A22" s="138" t="s">
        <v>362</v>
      </c>
      <c r="B22" s="140">
        <v>1</v>
      </c>
      <c r="C22" s="140">
        <v>22</v>
      </c>
      <c r="D22" s="140">
        <v>772</v>
      </c>
      <c r="E22" s="140">
        <v>44</v>
      </c>
      <c r="G22" s="211"/>
    </row>
    <row r="23" spans="1:7" ht="16.5" customHeight="1">
      <c r="A23" s="138" t="s">
        <v>363</v>
      </c>
      <c r="B23" s="140">
        <v>1</v>
      </c>
      <c r="C23" s="154">
        <v>7</v>
      </c>
      <c r="D23" s="154">
        <v>200</v>
      </c>
      <c r="E23" s="154">
        <v>19</v>
      </c>
      <c r="G23" s="212"/>
    </row>
    <row r="24" spans="1:7" ht="16.5" customHeight="1">
      <c r="A24" s="138" t="s">
        <v>364</v>
      </c>
      <c r="B24" s="140">
        <v>1</v>
      </c>
      <c r="C24" s="154">
        <v>11</v>
      </c>
      <c r="D24" s="154">
        <v>296</v>
      </c>
      <c r="E24" s="154">
        <v>24</v>
      </c>
      <c r="G24" s="212"/>
    </row>
    <row r="25" spans="1:7" ht="16.5" customHeight="1">
      <c r="A25" s="138" t="s">
        <v>365</v>
      </c>
      <c r="B25" s="140">
        <v>1</v>
      </c>
      <c r="C25" s="140">
        <v>17</v>
      </c>
      <c r="D25" s="140">
        <v>531</v>
      </c>
      <c r="E25" s="140">
        <v>29</v>
      </c>
      <c r="G25" s="212"/>
    </row>
    <row r="26" spans="1:7" ht="16.5" customHeight="1">
      <c r="A26" s="138" t="s">
        <v>366</v>
      </c>
      <c r="B26" s="140">
        <v>1</v>
      </c>
      <c r="C26" s="140">
        <v>9</v>
      </c>
      <c r="D26" s="140">
        <v>279</v>
      </c>
      <c r="E26" s="140">
        <v>23</v>
      </c>
      <c r="G26" s="212"/>
    </row>
    <row r="27" spans="1:7" ht="16.5" customHeight="1">
      <c r="A27" s="138" t="s">
        <v>367</v>
      </c>
      <c r="B27" s="140">
        <v>1</v>
      </c>
      <c r="C27" s="154">
        <v>17</v>
      </c>
      <c r="D27" s="154">
        <v>515</v>
      </c>
      <c r="E27" s="154">
        <v>37</v>
      </c>
      <c r="G27" s="212"/>
    </row>
    <row r="28" spans="1:7" ht="16.5" customHeight="1">
      <c r="A28" s="423" t="s">
        <v>704</v>
      </c>
      <c r="B28" s="140"/>
      <c r="C28" s="154"/>
      <c r="D28" s="154"/>
      <c r="E28" s="154"/>
      <c r="G28" s="212"/>
    </row>
    <row r="29" spans="1:7" ht="16.5" customHeight="1">
      <c r="A29" s="78" t="s">
        <v>1027</v>
      </c>
      <c r="B29" s="154">
        <v>3</v>
      </c>
      <c r="C29" s="154">
        <v>70</v>
      </c>
      <c r="D29" s="154">
        <v>2484</v>
      </c>
      <c r="E29" s="154">
        <v>212</v>
      </c>
      <c r="G29" s="213"/>
    </row>
    <row r="30" spans="1:7" ht="16.5" customHeight="1">
      <c r="A30" s="78" t="s">
        <v>1047</v>
      </c>
      <c r="B30" s="154">
        <v>4</v>
      </c>
      <c r="C30" s="154">
        <v>74</v>
      </c>
      <c r="D30" s="154">
        <v>2606</v>
      </c>
      <c r="E30" s="154">
        <v>244</v>
      </c>
      <c r="G30" s="213"/>
    </row>
    <row r="31" spans="1:7" ht="16.5" customHeight="1">
      <c r="A31" s="78" t="s">
        <v>1077</v>
      </c>
      <c r="B31" s="154">
        <v>4</v>
      </c>
      <c r="C31" s="154">
        <v>77</v>
      </c>
      <c r="D31" s="154">
        <v>2529</v>
      </c>
      <c r="E31" s="154">
        <v>251</v>
      </c>
      <c r="G31" s="213"/>
    </row>
    <row r="32" spans="1:7" ht="16.5" customHeight="1">
      <c r="A32" s="78" t="s">
        <v>1097</v>
      </c>
      <c r="B32" s="154">
        <v>4</v>
      </c>
      <c r="C32" s="154">
        <v>97</v>
      </c>
      <c r="D32" s="154">
        <v>2604</v>
      </c>
      <c r="E32" s="154">
        <v>266</v>
      </c>
      <c r="G32" s="213"/>
    </row>
    <row r="33" spans="1:7" ht="16.5" customHeight="1">
      <c r="A33" s="78" t="s">
        <v>1220</v>
      </c>
      <c r="B33" s="154">
        <f>SUM(B35:B38)</f>
        <v>4</v>
      </c>
      <c r="C33" s="154">
        <f>SUM(C35:C38)</f>
        <v>98</v>
      </c>
      <c r="D33" s="154">
        <f>SUM(D35:D38)</f>
        <v>2636</v>
      </c>
      <c r="E33" s="154">
        <f>SUM(E35:E38)</f>
        <v>273</v>
      </c>
      <c r="G33" s="213"/>
    </row>
    <row r="34" spans="1:7" ht="16.5" customHeight="1">
      <c r="A34" s="216" t="s">
        <v>701</v>
      </c>
      <c r="B34" s="145"/>
      <c r="C34" s="145"/>
      <c r="D34" s="145"/>
      <c r="E34" s="145"/>
      <c r="G34" s="213"/>
    </row>
    <row r="35" spans="1:5" ht="16.5" customHeight="1">
      <c r="A35" s="138" t="s">
        <v>353</v>
      </c>
      <c r="B35" s="145">
        <v>1</v>
      </c>
      <c r="C35" s="145">
        <v>34</v>
      </c>
      <c r="D35" s="145">
        <v>1099</v>
      </c>
      <c r="E35" s="145">
        <v>91</v>
      </c>
    </row>
    <row r="36" spans="1:5" ht="16.5" customHeight="1">
      <c r="A36" s="138" t="s">
        <v>354</v>
      </c>
      <c r="B36" s="145">
        <v>1</v>
      </c>
      <c r="C36" s="145">
        <v>25</v>
      </c>
      <c r="D36" s="145">
        <v>834</v>
      </c>
      <c r="E36" s="145">
        <v>62</v>
      </c>
    </row>
    <row r="37" spans="1:5" ht="16.5" customHeight="1">
      <c r="A37" s="138" t="s">
        <v>705</v>
      </c>
      <c r="B37" s="145">
        <v>1</v>
      </c>
      <c r="C37" s="145">
        <v>11</v>
      </c>
      <c r="D37" s="145">
        <v>351</v>
      </c>
      <c r="E37" s="145">
        <v>57</v>
      </c>
    </row>
    <row r="38" spans="1:5" ht="18" customHeight="1">
      <c r="A38" s="431" t="s">
        <v>1048</v>
      </c>
      <c r="B38" s="90">
        <v>1</v>
      </c>
      <c r="C38" s="90">
        <v>28</v>
      </c>
      <c r="D38" s="90">
        <v>352</v>
      </c>
      <c r="E38" s="90">
        <v>63</v>
      </c>
    </row>
    <row r="39" spans="1:5" ht="1.5" customHeight="1" hidden="1">
      <c r="A39" s="78"/>
      <c r="B39" s="78"/>
      <c r="C39" s="78"/>
      <c r="D39" s="78"/>
      <c r="E39" s="78"/>
    </row>
  </sheetData>
  <sheetProtection/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&amp;P+74&amp;]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3"/>
  </sheetPr>
  <dimension ref="A1:J24"/>
  <sheetViews>
    <sheetView zoomScalePageLayoutView="0" workbookViewId="0" topLeftCell="A1">
      <selection activeCell="G21" sqref="G21"/>
    </sheetView>
  </sheetViews>
  <sheetFormatPr defaultColWidth="8.796875" defaultRowHeight="15"/>
  <cols>
    <col min="1" max="1" width="18.69921875" style="8" customWidth="1"/>
    <col min="2" max="4" width="9.796875" style="8" customWidth="1"/>
    <col min="5" max="16384" width="8.8984375" style="8" customWidth="1"/>
  </cols>
  <sheetData>
    <row r="1" spans="1:4" ht="15" customHeight="1">
      <c r="A1" s="8" t="s">
        <v>707</v>
      </c>
      <c r="C1" s="9"/>
      <c r="D1" s="9"/>
    </row>
    <row r="2" spans="1:4" ht="29.25" customHeight="1">
      <c r="A2" s="58" t="s">
        <v>708</v>
      </c>
      <c r="B2" s="58"/>
      <c r="C2" s="58"/>
      <c r="D2" s="58"/>
    </row>
    <row r="3" spans="1:4" ht="18.75" customHeight="1">
      <c r="A3" s="725" t="s">
        <v>1218</v>
      </c>
      <c r="B3" s="725"/>
      <c r="C3" s="725"/>
      <c r="D3" s="725"/>
    </row>
    <row r="4" spans="1:4" ht="9.75" customHeight="1">
      <c r="A4" s="339"/>
      <c r="B4" s="339"/>
      <c r="C4" s="339"/>
      <c r="D4" s="339"/>
    </row>
    <row r="5" ht="12.75">
      <c r="D5" s="48" t="s">
        <v>2</v>
      </c>
    </row>
    <row r="6" spans="1:10" s="35" customFormat="1" ht="30" customHeight="1">
      <c r="A6" s="190"/>
      <c r="B6" s="157" t="s">
        <v>709</v>
      </c>
      <c r="C6" s="86" t="s">
        <v>710</v>
      </c>
      <c r="D6" s="86" t="s">
        <v>711</v>
      </c>
      <c r="F6" s="186"/>
      <c r="G6" s="186"/>
      <c r="H6" s="186"/>
      <c r="I6" s="186"/>
      <c r="J6" s="186"/>
    </row>
    <row r="7" spans="1:10" s="35" customFormat="1" ht="7.5" customHeight="1">
      <c r="A7" s="190"/>
      <c r="B7" s="157"/>
      <c r="C7" s="157"/>
      <c r="D7" s="157"/>
      <c r="F7" s="186"/>
      <c r="G7" s="186"/>
      <c r="H7" s="186"/>
      <c r="I7" s="186"/>
      <c r="J7" s="186"/>
    </row>
    <row r="8" spans="1:10" ht="19.5" customHeight="1">
      <c r="A8" s="76" t="s">
        <v>226</v>
      </c>
      <c r="B8" s="209">
        <f>SUM(B9:B23)</f>
        <v>2526</v>
      </c>
      <c r="C8" s="209">
        <f>SUM(C9:C23)</f>
        <v>1701</v>
      </c>
      <c r="D8" s="209">
        <f>SUM(D9:D23)</f>
        <v>765</v>
      </c>
      <c r="F8" s="210"/>
      <c r="G8" s="210"/>
      <c r="H8" s="210"/>
      <c r="I8" s="33"/>
      <c r="J8" s="33"/>
    </row>
    <row r="9" spans="1:10" ht="19.5" customHeight="1">
      <c r="A9" s="164" t="s">
        <v>353</v>
      </c>
      <c r="B9" s="140">
        <v>278</v>
      </c>
      <c r="C9" s="140">
        <v>309</v>
      </c>
      <c r="D9" s="140">
        <v>340</v>
      </c>
      <c r="F9" s="33"/>
      <c r="G9" s="33"/>
      <c r="H9" s="33"/>
      <c r="I9" s="33"/>
      <c r="J9" s="33"/>
    </row>
    <row r="10" spans="1:10" ht="19.5" customHeight="1">
      <c r="A10" s="164" t="s">
        <v>354</v>
      </c>
      <c r="B10" s="140">
        <v>287</v>
      </c>
      <c r="C10" s="140">
        <v>223</v>
      </c>
      <c r="D10" s="140">
        <v>246</v>
      </c>
      <c r="F10" s="33"/>
      <c r="G10" s="33"/>
      <c r="H10" s="33"/>
      <c r="I10" s="33"/>
      <c r="J10" s="33"/>
    </row>
    <row r="11" spans="1:10" ht="19.5" customHeight="1">
      <c r="A11" s="164" t="s">
        <v>355</v>
      </c>
      <c r="B11" s="140">
        <v>89</v>
      </c>
      <c r="C11" s="140">
        <v>77</v>
      </c>
      <c r="D11" s="202">
        <v>0</v>
      </c>
      <c r="F11" s="33"/>
      <c r="G11" s="33"/>
      <c r="H11" s="33"/>
      <c r="I11" s="33"/>
      <c r="J11" s="33"/>
    </row>
    <row r="12" spans="1:10" ht="19.5" customHeight="1">
      <c r="A12" s="164" t="s">
        <v>356</v>
      </c>
      <c r="B12" s="140">
        <v>108</v>
      </c>
      <c r="C12" s="202">
        <v>72</v>
      </c>
      <c r="D12" s="202">
        <v>0</v>
      </c>
      <c r="F12" s="33"/>
      <c r="G12" s="33"/>
      <c r="H12" s="33"/>
      <c r="I12" s="33"/>
      <c r="J12" s="33"/>
    </row>
    <row r="13" spans="1:4" ht="19.5" customHeight="1">
      <c r="A13" s="164" t="s">
        <v>357</v>
      </c>
      <c r="B13" s="140">
        <v>95</v>
      </c>
      <c r="C13" s="152">
        <v>67</v>
      </c>
      <c r="D13" s="202">
        <v>0</v>
      </c>
    </row>
    <row r="14" spans="1:4" ht="19.5" customHeight="1">
      <c r="A14" s="164" t="s">
        <v>358</v>
      </c>
      <c r="B14" s="202">
        <v>44</v>
      </c>
      <c r="C14" s="202">
        <v>0</v>
      </c>
      <c r="D14" s="202">
        <v>0</v>
      </c>
    </row>
    <row r="15" spans="1:4" ht="19.5" customHeight="1">
      <c r="A15" s="164" t="s">
        <v>359</v>
      </c>
      <c r="B15" s="154">
        <v>227</v>
      </c>
      <c r="C15" s="152">
        <v>245</v>
      </c>
      <c r="D15" s="154">
        <v>90</v>
      </c>
    </row>
    <row r="16" spans="1:4" ht="19.5" customHeight="1">
      <c r="A16" s="164" t="s">
        <v>360</v>
      </c>
      <c r="B16" s="140">
        <v>167</v>
      </c>
      <c r="C16" s="152">
        <v>84</v>
      </c>
      <c r="D16" s="202">
        <v>0</v>
      </c>
    </row>
    <row r="17" spans="1:4" ht="19.5" customHeight="1">
      <c r="A17" s="164" t="s">
        <v>361</v>
      </c>
      <c r="B17" s="154">
        <v>151</v>
      </c>
      <c r="C17" s="152">
        <v>91</v>
      </c>
      <c r="D17" s="202">
        <v>0</v>
      </c>
    </row>
    <row r="18" spans="1:4" ht="19.5" customHeight="1">
      <c r="A18" s="164" t="s">
        <v>362</v>
      </c>
      <c r="B18" s="154">
        <v>267</v>
      </c>
      <c r="C18" s="152">
        <v>143</v>
      </c>
      <c r="D18" s="202">
        <v>0</v>
      </c>
    </row>
    <row r="19" spans="1:4" ht="19.5" customHeight="1">
      <c r="A19" s="164" t="s">
        <v>363</v>
      </c>
      <c r="B19" s="154">
        <v>120</v>
      </c>
      <c r="C19" s="202">
        <v>67</v>
      </c>
      <c r="D19" s="202">
        <v>0</v>
      </c>
    </row>
    <row r="20" spans="1:4" ht="19.5" customHeight="1">
      <c r="A20" s="164" t="s">
        <v>364</v>
      </c>
      <c r="B20" s="154">
        <v>174</v>
      </c>
      <c r="C20" s="152">
        <v>52</v>
      </c>
      <c r="D20" s="202">
        <v>0</v>
      </c>
    </row>
    <row r="21" spans="1:4" ht="19.5" customHeight="1">
      <c r="A21" s="164" t="s">
        <v>365</v>
      </c>
      <c r="B21" s="154">
        <v>202</v>
      </c>
      <c r="C21" s="152">
        <v>105</v>
      </c>
      <c r="D21" s="202">
        <v>89</v>
      </c>
    </row>
    <row r="22" spans="1:4" ht="19.5" customHeight="1">
      <c r="A22" s="164" t="s">
        <v>366</v>
      </c>
      <c r="B22" s="154">
        <v>107</v>
      </c>
      <c r="C22" s="154">
        <v>56</v>
      </c>
      <c r="D22" s="202">
        <v>0</v>
      </c>
    </row>
    <row r="23" spans="1:4" ht="19.5" customHeight="1">
      <c r="A23" s="164" t="s">
        <v>367</v>
      </c>
      <c r="B23" s="154">
        <v>210</v>
      </c>
      <c r="C23" s="154">
        <v>110</v>
      </c>
      <c r="D23" s="202">
        <v>0</v>
      </c>
    </row>
    <row r="24" spans="1:4" ht="7.5" customHeight="1">
      <c r="A24" s="424"/>
      <c r="B24" s="424"/>
      <c r="C24" s="424"/>
      <c r="D24" s="424"/>
    </row>
  </sheetData>
  <sheetProtection/>
  <mergeCells count="1">
    <mergeCell ref="A3:D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&amp;P+76&amp;]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3"/>
  </sheetPr>
  <dimension ref="A1:F28"/>
  <sheetViews>
    <sheetView zoomScalePageLayoutView="0" workbookViewId="0" topLeftCell="A7">
      <selection activeCell="H25" sqref="H25"/>
    </sheetView>
  </sheetViews>
  <sheetFormatPr defaultColWidth="8.796875" defaultRowHeight="15"/>
  <cols>
    <col min="1" max="1" width="22.8984375" style="8" customWidth="1"/>
    <col min="2" max="6" width="4.796875" style="8" customWidth="1"/>
    <col min="7" max="16384" width="8.8984375" style="8" customWidth="1"/>
  </cols>
  <sheetData>
    <row r="1" ht="15" customHeight="1">
      <c r="A1" s="8" t="s">
        <v>712</v>
      </c>
    </row>
    <row r="2" spans="1:6" ht="28.5" customHeight="1">
      <c r="A2" s="675" t="s">
        <v>728</v>
      </c>
      <c r="B2" s="675"/>
      <c r="C2" s="675"/>
      <c r="D2" s="726"/>
      <c r="E2" s="726"/>
      <c r="F2" s="726"/>
    </row>
    <row r="3" spans="1:6" ht="9.75" customHeight="1">
      <c r="A3" s="80"/>
      <c r="B3" s="80"/>
      <c r="C3" s="80"/>
      <c r="D3" s="334"/>
      <c r="E3" s="334"/>
      <c r="F3" s="334"/>
    </row>
    <row r="4" ht="11.25" customHeight="1">
      <c r="A4" s="69"/>
    </row>
    <row r="5" spans="1:6" s="163" customFormat="1" ht="27" customHeight="1">
      <c r="A5" s="155"/>
      <c r="B5" s="207" t="s">
        <v>1021</v>
      </c>
      <c r="C5" s="207" t="s">
        <v>1042</v>
      </c>
      <c r="D5" s="207" t="s">
        <v>1067</v>
      </c>
      <c r="E5" s="207" t="s">
        <v>1091</v>
      </c>
      <c r="F5" s="207" t="s">
        <v>1144</v>
      </c>
    </row>
    <row r="6" spans="1:6" s="163" customFormat="1" ht="7.5" customHeight="1">
      <c r="A6" s="156"/>
      <c r="B6" s="203"/>
      <c r="C6" s="203"/>
      <c r="D6" s="203"/>
      <c r="E6" s="203"/>
      <c r="F6" s="203"/>
    </row>
    <row r="7" spans="1:6" ht="19.5" customHeight="1">
      <c r="A7" s="183" t="s">
        <v>713</v>
      </c>
      <c r="B7" s="136">
        <f>SUM(B8:B11)</f>
        <v>18</v>
      </c>
      <c r="C7" s="136">
        <f>SUM(C8:C11)</f>
        <v>18</v>
      </c>
      <c r="D7" s="136">
        <f>SUM(D8:D11)</f>
        <v>18</v>
      </c>
      <c r="E7" s="136">
        <f>SUM(E8:E11)</f>
        <v>18</v>
      </c>
      <c r="F7" s="136">
        <f>SUM(F8:F11)</f>
        <v>18</v>
      </c>
    </row>
    <row r="8" spans="1:6" ht="18" customHeight="1">
      <c r="A8" s="78" t="s">
        <v>714</v>
      </c>
      <c r="B8" s="152">
        <v>1</v>
      </c>
      <c r="C8" s="152">
        <v>1</v>
      </c>
      <c r="D8" s="152">
        <v>1</v>
      </c>
      <c r="E8" s="152">
        <v>1</v>
      </c>
      <c r="F8" s="152">
        <v>1</v>
      </c>
    </row>
    <row r="9" spans="1:6" ht="18" customHeight="1">
      <c r="A9" s="78" t="s">
        <v>715</v>
      </c>
      <c r="B9" s="152">
        <v>1</v>
      </c>
      <c r="C9" s="152">
        <v>1</v>
      </c>
      <c r="D9" s="152">
        <v>1</v>
      </c>
      <c r="E9" s="152">
        <v>1</v>
      </c>
      <c r="F9" s="152">
        <v>1</v>
      </c>
    </row>
    <row r="10" spans="1:6" ht="18" customHeight="1">
      <c r="A10" s="164" t="s">
        <v>716</v>
      </c>
      <c r="B10" s="205">
        <v>15</v>
      </c>
      <c r="C10" s="205">
        <v>15</v>
      </c>
      <c r="D10" s="205">
        <v>15</v>
      </c>
      <c r="E10" s="205">
        <v>15</v>
      </c>
      <c r="F10" s="205">
        <v>15</v>
      </c>
    </row>
    <row r="11" spans="1:6" ht="18" customHeight="1">
      <c r="A11" s="164" t="s">
        <v>717</v>
      </c>
      <c r="B11" s="154">
        <v>1</v>
      </c>
      <c r="C11" s="154">
        <v>1</v>
      </c>
      <c r="D11" s="154">
        <v>1</v>
      </c>
      <c r="E11" s="154">
        <v>1</v>
      </c>
      <c r="F11" s="154">
        <v>1</v>
      </c>
    </row>
    <row r="12" spans="1:6" ht="19.5" customHeight="1">
      <c r="A12" s="183" t="s">
        <v>718</v>
      </c>
      <c r="B12" s="144">
        <f>SUM(B13:B16)</f>
        <v>262</v>
      </c>
      <c r="C12" s="144">
        <f>SUM(C13:C16)</f>
        <v>292</v>
      </c>
      <c r="D12" s="144">
        <f>SUM(D13:D16)</f>
        <v>290</v>
      </c>
      <c r="E12" s="144">
        <f>SUM(E13:E16)</f>
        <v>290</v>
      </c>
      <c r="F12" s="144">
        <f>SUM(F13:F16)</f>
        <v>331</v>
      </c>
    </row>
    <row r="13" spans="1:6" ht="18" customHeight="1">
      <c r="A13" s="78" t="s">
        <v>714</v>
      </c>
      <c r="B13" s="145">
        <v>120</v>
      </c>
      <c r="C13" s="145">
        <v>150</v>
      </c>
      <c r="D13" s="145">
        <v>150</v>
      </c>
      <c r="E13" s="145">
        <v>150</v>
      </c>
      <c r="F13" s="145">
        <v>181</v>
      </c>
    </row>
    <row r="14" spans="1:6" ht="18" customHeight="1">
      <c r="A14" s="78" t="s">
        <v>715</v>
      </c>
      <c r="B14" s="140">
        <v>20</v>
      </c>
      <c r="C14" s="140">
        <v>20</v>
      </c>
      <c r="D14" s="140">
        <v>20</v>
      </c>
      <c r="E14" s="140">
        <v>20</v>
      </c>
      <c r="F14" s="140">
        <v>20</v>
      </c>
    </row>
    <row r="15" spans="1:6" ht="18" customHeight="1">
      <c r="A15" s="164" t="s">
        <v>716</v>
      </c>
      <c r="B15" s="145">
        <v>122</v>
      </c>
      <c r="C15" s="145">
        <v>122</v>
      </c>
      <c r="D15" s="145">
        <v>120</v>
      </c>
      <c r="E15" s="145">
        <v>120</v>
      </c>
      <c r="F15" s="145">
        <v>130</v>
      </c>
    </row>
    <row r="16" spans="1:6" ht="18" customHeight="1">
      <c r="A16" s="164" t="s">
        <v>717</v>
      </c>
      <c r="B16" s="205">
        <v>0</v>
      </c>
      <c r="C16" s="205"/>
      <c r="D16" s="205"/>
      <c r="E16" s="205"/>
      <c r="F16" s="205">
        <v>0</v>
      </c>
    </row>
    <row r="17" spans="1:6" ht="19.5" customHeight="1">
      <c r="A17" s="183" t="s">
        <v>719</v>
      </c>
      <c r="B17" s="144">
        <f>SUM(B18:B22)</f>
        <v>304</v>
      </c>
      <c r="C17" s="144">
        <f>SUM(C18:C22)</f>
        <v>292</v>
      </c>
      <c r="D17" s="144">
        <f>SUM(D18:D22)</f>
        <v>312</v>
      </c>
      <c r="E17" s="144">
        <f>SUM(E18:E22)</f>
        <v>298</v>
      </c>
      <c r="F17" s="144">
        <f>SUM(F18:F22)</f>
        <v>330</v>
      </c>
    </row>
    <row r="18" spans="1:6" ht="16.5" customHeight="1">
      <c r="A18" s="78" t="s">
        <v>720</v>
      </c>
      <c r="B18" s="145">
        <v>51</v>
      </c>
      <c r="C18" s="145">
        <v>48</v>
      </c>
      <c r="D18" s="145">
        <v>50</v>
      </c>
      <c r="E18" s="145">
        <v>54</v>
      </c>
      <c r="F18" s="145">
        <v>54</v>
      </c>
    </row>
    <row r="19" spans="1:6" ht="16.5" customHeight="1">
      <c r="A19" s="78" t="s">
        <v>721</v>
      </c>
      <c r="B19" s="145">
        <v>96</v>
      </c>
      <c r="C19" s="250">
        <v>88</v>
      </c>
      <c r="D19" s="250">
        <v>92</v>
      </c>
      <c r="E19" s="250">
        <v>89</v>
      </c>
      <c r="F19" s="250">
        <v>96</v>
      </c>
    </row>
    <row r="20" spans="1:6" ht="16.5" customHeight="1">
      <c r="A20" s="78" t="s">
        <v>722</v>
      </c>
      <c r="B20" s="145">
        <v>35</v>
      </c>
      <c r="C20" s="250">
        <v>33</v>
      </c>
      <c r="D20" s="250">
        <v>33</v>
      </c>
      <c r="E20" s="250">
        <v>35</v>
      </c>
      <c r="F20" s="250">
        <v>35</v>
      </c>
    </row>
    <row r="21" spans="1:6" ht="16.5" customHeight="1">
      <c r="A21" s="78" t="s">
        <v>1086</v>
      </c>
      <c r="B21" s="145">
        <v>64</v>
      </c>
      <c r="C21" s="250">
        <v>67</v>
      </c>
      <c r="D21" s="250">
        <v>74</v>
      </c>
      <c r="E21" s="250">
        <v>67</v>
      </c>
      <c r="F21" s="250">
        <v>65</v>
      </c>
    </row>
    <row r="22" spans="1:6" ht="16.5" customHeight="1">
      <c r="A22" s="78" t="s">
        <v>723</v>
      </c>
      <c r="B22" s="145">
        <v>58</v>
      </c>
      <c r="C22" s="145">
        <v>56</v>
      </c>
      <c r="D22" s="145">
        <v>63</v>
      </c>
      <c r="E22" s="145">
        <v>53</v>
      </c>
      <c r="F22" s="145">
        <v>80</v>
      </c>
    </row>
    <row r="23" spans="1:6" ht="19.5" customHeight="1">
      <c r="A23" s="183" t="s">
        <v>724</v>
      </c>
      <c r="B23" s="144">
        <f>SUM(B24:B27)</f>
        <v>56</v>
      </c>
      <c r="C23" s="144">
        <f>SUM(C24:C27)</f>
        <v>55</v>
      </c>
      <c r="D23" s="144">
        <f>SUM(D24:D27)</f>
        <v>50</v>
      </c>
      <c r="E23" s="144">
        <f>SUM(E24:E27)</f>
        <v>53</v>
      </c>
      <c r="F23" s="144">
        <f>SUM(F24:F27)</f>
        <v>62</v>
      </c>
    </row>
    <row r="24" spans="1:6" ht="16.5" customHeight="1">
      <c r="A24" s="78" t="s">
        <v>725</v>
      </c>
      <c r="B24" s="145">
        <v>4</v>
      </c>
      <c r="C24" s="145">
        <v>5</v>
      </c>
      <c r="D24" s="145">
        <v>6</v>
      </c>
      <c r="E24" s="145">
        <v>7</v>
      </c>
      <c r="F24" s="145">
        <v>11</v>
      </c>
    </row>
    <row r="25" spans="1:6" ht="16.5" customHeight="1">
      <c r="A25" s="78" t="s">
        <v>726</v>
      </c>
      <c r="B25" s="145">
        <v>48</v>
      </c>
      <c r="C25" s="145">
        <v>47</v>
      </c>
      <c r="D25" s="145">
        <v>43</v>
      </c>
      <c r="E25" s="145">
        <v>45</v>
      </c>
      <c r="F25" s="145">
        <v>51</v>
      </c>
    </row>
    <row r="26" spans="1:6" ht="16.5" customHeight="1">
      <c r="A26" s="78" t="s">
        <v>727</v>
      </c>
      <c r="B26" s="145">
        <v>4</v>
      </c>
      <c r="C26" s="145">
        <v>3</v>
      </c>
      <c r="D26" s="145">
        <v>1</v>
      </c>
      <c r="E26" s="145">
        <v>1</v>
      </c>
      <c r="F26" s="202">
        <v>0</v>
      </c>
    </row>
    <row r="27" spans="1:6" ht="16.5" customHeight="1">
      <c r="A27" s="78" t="s">
        <v>723</v>
      </c>
      <c r="B27" s="202">
        <v>0</v>
      </c>
      <c r="C27" s="202">
        <v>0</v>
      </c>
      <c r="D27" s="202">
        <v>0</v>
      </c>
      <c r="E27" s="202">
        <v>0</v>
      </c>
      <c r="F27" s="202">
        <v>0</v>
      </c>
    </row>
    <row r="28" spans="1:6" ht="7.5" customHeight="1">
      <c r="A28" s="62"/>
      <c r="B28" s="62"/>
      <c r="C28" s="62"/>
      <c r="D28" s="62"/>
      <c r="E28" s="62"/>
      <c r="F28" s="62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&amp;P+77&amp;]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43"/>
  </sheetPr>
  <dimension ref="A1:K32"/>
  <sheetViews>
    <sheetView zoomScalePageLayoutView="0" workbookViewId="0" topLeftCell="A10">
      <selection activeCell="M9" sqref="M9"/>
    </sheetView>
  </sheetViews>
  <sheetFormatPr defaultColWidth="8.796875" defaultRowHeight="15"/>
  <cols>
    <col min="1" max="1" width="13.69921875" style="8" customWidth="1"/>
    <col min="2" max="2" width="4" style="8" customWidth="1"/>
    <col min="3" max="3" width="3.19921875" style="8" bestFit="1" customWidth="1"/>
    <col min="4" max="4" width="4" style="8" customWidth="1"/>
    <col min="5" max="5" width="3.19921875" style="8" bestFit="1" customWidth="1"/>
    <col min="6" max="6" width="4" style="8" customWidth="1"/>
    <col min="7" max="7" width="3.19921875" style="8" bestFit="1" customWidth="1"/>
    <col min="8" max="8" width="4" style="8" customWidth="1"/>
    <col min="9" max="9" width="3.19921875" style="8" bestFit="1" customWidth="1"/>
    <col min="10" max="10" width="4" style="8" customWidth="1"/>
    <col min="11" max="11" width="3.3984375" style="8" bestFit="1" customWidth="1"/>
    <col min="12" max="16384" width="8.8984375" style="8" customWidth="1"/>
  </cols>
  <sheetData>
    <row r="1" spans="1:5" ht="15" customHeight="1">
      <c r="A1" s="8" t="s">
        <v>729</v>
      </c>
      <c r="C1" s="9"/>
      <c r="D1" s="9"/>
      <c r="E1" s="9"/>
    </row>
    <row r="2" spans="1:11" ht="26.25" customHeight="1">
      <c r="A2" s="675" t="s">
        <v>730</v>
      </c>
      <c r="B2" s="675"/>
      <c r="C2" s="675"/>
      <c r="D2" s="675"/>
      <c r="E2" s="675"/>
      <c r="F2" s="675"/>
      <c r="G2" s="675"/>
      <c r="H2" s="709"/>
      <c r="I2" s="709"/>
      <c r="J2" s="709"/>
      <c r="K2" s="709"/>
    </row>
    <row r="3" ht="12.75" customHeight="1"/>
    <row r="4" spans="1:11" s="35" customFormat="1" ht="18.75" customHeight="1">
      <c r="A4" s="59"/>
      <c r="B4" s="729">
        <v>2011</v>
      </c>
      <c r="C4" s="691"/>
      <c r="D4" s="729">
        <v>2012</v>
      </c>
      <c r="E4" s="691"/>
      <c r="F4" s="729">
        <v>2013</v>
      </c>
      <c r="G4" s="691"/>
      <c r="H4" s="727">
        <v>2014</v>
      </c>
      <c r="I4" s="728"/>
      <c r="J4" s="727">
        <v>2015</v>
      </c>
      <c r="K4" s="728"/>
    </row>
    <row r="5" spans="1:11" s="163" customFormat="1" ht="38.25">
      <c r="A5" s="66"/>
      <c r="B5" s="261" t="s">
        <v>246</v>
      </c>
      <c r="C5" s="261" t="s">
        <v>731</v>
      </c>
      <c r="D5" s="261" t="s">
        <v>246</v>
      </c>
      <c r="E5" s="261" t="s">
        <v>731</v>
      </c>
      <c r="F5" s="261" t="s">
        <v>246</v>
      </c>
      <c r="G5" s="261" t="s">
        <v>731</v>
      </c>
      <c r="H5" s="261" t="s">
        <v>246</v>
      </c>
      <c r="I5" s="261" t="s">
        <v>731</v>
      </c>
      <c r="J5" s="261" t="s">
        <v>246</v>
      </c>
      <c r="K5" s="261" t="s">
        <v>731</v>
      </c>
    </row>
    <row r="6" spans="1:11" s="163" customFormat="1" ht="7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4.25" customHeight="1">
      <c r="A7" s="93" t="s">
        <v>226</v>
      </c>
      <c r="B7" s="432">
        <f>SUM(B8:B11)</f>
        <v>334</v>
      </c>
      <c r="C7" s="432">
        <f>SUM(C8:C11)</f>
        <v>51</v>
      </c>
      <c r="D7" s="432">
        <f aca="true" t="shared" si="0" ref="D7:I7">SUM(D8:D13)</f>
        <v>347</v>
      </c>
      <c r="E7" s="432">
        <f t="shared" si="0"/>
        <v>48</v>
      </c>
      <c r="F7" s="432">
        <f t="shared" si="0"/>
        <v>362</v>
      </c>
      <c r="G7" s="432">
        <f t="shared" si="0"/>
        <v>50</v>
      </c>
      <c r="H7" s="432">
        <f t="shared" si="0"/>
        <v>351</v>
      </c>
      <c r="I7" s="432">
        <f t="shared" si="0"/>
        <v>54</v>
      </c>
      <c r="J7" s="432">
        <f>SUM(J8:J13)</f>
        <v>392</v>
      </c>
      <c r="K7" s="432">
        <f>SUM(K8:K13)</f>
        <v>54</v>
      </c>
    </row>
    <row r="8" spans="1:11" ht="18" customHeight="1">
      <c r="A8" s="27" t="s">
        <v>732</v>
      </c>
      <c r="B8" s="323">
        <v>166</v>
      </c>
      <c r="C8" s="278">
        <v>31</v>
      </c>
      <c r="D8" s="323">
        <v>152</v>
      </c>
      <c r="E8" s="278">
        <v>29</v>
      </c>
      <c r="F8" s="323">
        <v>165</v>
      </c>
      <c r="G8" s="278">
        <v>31</v>
      </c>
      <c r="H8" s="323">
        <v>156</v>
      </c>
      <c r="I8" s="278">
        <v>35</v>
      </c>
      <c r="J8" s="323">
        <v>195</v>
      </c>
      <c r="K8" s="278">
        <v>35</v>
      </c>
    </row>
    <row r="9" spans="1:11" ht="18" customHeight="1">
      <c r="A9" s="27" t="s">
        <v>715</v>
      </c>
      <c r="B9" s="323">
        <v>21</v>
      </c>
      <c r="C9" s="278">
        <v>3</v>
      </c>
      <c r="D9" s="323">
        <v>20</v>
      </c>
      <c r="E9" s="278">
        <v>3</v>
      </c>
      <c r="F9" s="323">
        <v>22</v>
      </c>
      <c r="G9" s="278">
        <v>3</v>
      </c>
      <c r="H9" s="323">
        <v>19</v>
      </c>
      <c r="I9" s="278">
        <v>3</v>
      </c>
      <c r="J9" s="323">
        <v>21</v>
      </c>
      <c r="K9" s="278">
        <v>3</v>
      </c>
    </row>
    <row r="10" spans="1:11" ht="18" customHeight="1">
      <c r="A10" s="27" t="s">
        <v>733</v>
      </c>
      <c r="B10" s="323">
        <v>112</v>
      </c>
      <c r="C10" s="278">
        <v>13</v>
      </c>
      <c r="D10" s="323">
        <v>114</v>
      </c>
      <c r="E10" s="278">
        <v>11</v>
      </c>
      <c r="F10" s="323">
        <v>114</v>
      </c>
      <c r="G10" s="278">
        <v>11</v>
      </c>
      <c r="H10" s="323">
        <v>114</v>
      </c>
      <c r="I10" s="278">
        <v>11</v>
      </c>
      <c r="J10" s="323">
        <v>114</v>
      </c>
      <c r="K10" s="278">
        <v>11</v>
      </c>
    </row>
    <row r="11" spans="1:11" ht="18" customHeight="1">
      <c r="A11" s="27" t="s">
        <v>734</v>
      </c>
      <c r="B11" s="323">
        <v>35</v>
      </c>
      <c r="C11" s="278">
        <v>4</v>
      </c>
      <c r="D11" s="323">
        <v>35</v>
      </c>
      <c r="E11" s="278">
        <v>3</v>
      </c>
      <c r="F11" s="323">
        <v>35</v>
      </c>
      <c r="G11" s="278">
        <v>3</v>
      </c>
      <c r="H11" s="323">
        <v>36</v>
      </c>
      <c r="I11" s="278">
        <v>3</v>
      </c>
      <c r="J11" s="323">
        <v>36</v>
      </c>
      <c r="K11" s="278">
        <v>3</v>
      </c>
    </row>
    <row r="12" spans="1:11" ht="18" customHeight="1">
      <c r="A12" s="433" t="s">
        <v>1049</v>
      </c>
      <c r="B12" s="323">
        <v>0</v>
      </c>
      <c r="C12" s="278">
        <v>0</v>
      </c>
      <c r="D12" s="323">
        <v>5</v>
      </c>
      <c r="E12" s="278">
        <v>1</v>
      </c>
      <c r="F12" s="323">
        <v>5</v>
      </c>
      <c r="G12" s="278">
        <v>1</v>
      </c>
      <c r="H12" s="323">
        <v>5</v>
      </c>
      <c r="I12" s="278">
        <v>1</v>
      </c>
      <c r="J12" s="323">
        <v>5</v>
      </c>
      <c r="K12" s="278">
        <v>1</v>
      </c>
    </row>
    <row r="13" spans="1:11" ht="18" customHeight="1">
      <c r="A13" s="433" t="s">
        <v>1050</v>
      </c>
      <c r="B13" s="323">
        <v>0</v>
      </c>
      <c r="C13" s="278">
        <v>0</v>
      </c>
      <c r="D13" s="323">
        <v>21</v>
      </c>
      <c r="E13" s="278">
        <v>1</v>
      </c>
      <c r="F13" s="323">
        <v>21</v>
      </c>
      <c r="G13" s="278">
        <v>1</v>
      </c>
      <c r="H13" s="323">
        <v>21</v>
      </c>
      <c r="I13" s="278">
        <v>1</v>
      </c>
      <c r="J13" s="323">
        <v>21</v>
      </c>
      <c r="K13" s="278">
        <v>1</v>
      </c>
    </row>
    <row r="14" spans="1:11" ht="18" customHeight="1">
      <c r="A14" s="263" t="s">
        <v>735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</row>
    <row r="15" spans="1:11" ht="16.5" customHeight="1">
      <c r="A15" s="18" t="s">
        <v>353</v>
      </c>
      <c r="B15" s="436">
        <v>195</v>
      </c>
      <c r="C15" s="435">
        <v>37</v>
      </c>
      <c r="D15" s="436">
        <v>206</v>
      </c>
      <c r="E15" s="435">
        <v>34</v>
      </c>
      <c r="F15" s="436">
        <v>220</v>
      </c>
      <c r="G15" s="435">
        <v>36</v>
      </c>
      <c r="H15" s="436">
        <v>225</v>
      </c>
      <c r="I15" s="435">
        <v>40</v>
      </c>
      <c r="J15" s="436">
        <v>250</v>
      </c>
      <c r="K15" s="435">
        <v>40</v>
      </c>
    </row>
    <row r="16" spans="1:11" ht="16.5" customHeight="1">
      <c r="A16" s="18" t="s">
        <v>354</v>
      </c>
      <c r="B16" s="435">
        <v>28</v>
      </c>
      <c r="C16" s="435">
        <v>3</v>
      </c>
      <c r="D16" s="435">
        <v>27</v>
      </c>
      <c r="E16" s="435">
        <v>3</v>
      </c>
      <c r="F16" s="435">
        <v>29</v>
      </c>
      <c r="G16" s="435">
        <v>3</v>
      </c>
      <c r="H16" s="435">
        <v>26</v>
      </c>
      <c r="I16" s="435">
        <v>3</v>
      </c>
      <c r="J16" s="435">
        <v>29</v>
      </c>
      <c r="K16" s="435">
        <v>3</v>
      </c>
    </row>
    <row r="17" spans="1:11" ht="16.5" customHeight="1">
      <c r="A17" s="18" t="s">
        <v>355</v>
      </c>
      <c r="B17" s="435">
        <v>7</v>
      </c>
      <c r="C17" s="437">
        <v>1</v>
      </c>
      <c r="D17" s="435">
        <v>7</v>
      </c>
      <c r="E17" s="437">
        <v>1</v>
      </c>
      <c r="F17" s="435">
        <v>7</v>
      </c>
      <c r="G17" s="437">
        <v>1</v>
      </c>
      <c r="H17" s="435">
        <v>6</v>
      </c>
      <c r="I17" s="437">
        <v>1</v>
      </c>
      <c r="J17" s="435">
        <v>7</v>
      </c>
      <c r="K17" s="437">
        <v>1</v>
      </c>
    </row>
    <row r="18" spans="1:11" ht="16.5" customHeight="1">
      <c r="A18" s="18" t="s">
        <v>356</v>
      </c>
      <c r="B18" s="435">
        <v>8</v>
      </c>
      <c r="C18" s="437">
        <v>0</v>
      </c>
      <c r="D18" s="435">
        <v>7</v>
      </c>
      <c r="E18" s="437">
        <v>0</v>
      </c>
      <c r="F18" s="435">
        <v>8</v>
      </c>
      <c r="G18" s="437">
        <v>0</v>
      </c>
      <c r="H18" s="435">
        <v>8</v>
      </c>
      <c r="I18" s="437">
        <v>0</v>
      </c>
      <c r="J18" s="435">
        <v>9</v>
      </c>
      <c r="K18" s="437">
        <v>0</v>
      </c>
    </row>
    <row r="19" spans="1:11" ht="16.5" customHeight="1">
      <c r="A19" s="18" t="s">
        <v>357</v>
      </c>
      <c r="B19" s="435">
        <v>8</v>
      </c>
      <c r="C19" s="437">
        <v>2</v>
      </c>
      <c r="D19" s="435">
        <v>8</v>
      </c>
      <c r="E19" s="437">
        <v>1</v>
      </c>
      <c r="F19" s="435">
        <v>8</v>
      </c>
      <c r="G19" s="437">
        <v>1</v>
      </c>
      <c r="H19" s="435">
        <v>8</v>
      </c>
      <c r="I19" s="437">
        <v>2</v>
      </c>
      <c r="J19" s="435">
        <v>9</v>
      </c>
      <c r="K19" s="437">
        <v>2</v>
      </c>
    </row>
    <row r="20" spans="1:11" ht="16.5" customHeight="1">
      <c r="A20" s="18" t="s">
        <v>358</v>
      </c>
      <c r="B20" s="437">
        <v>9</v>
      </c>
      <c r="C20" s="437">
        <v>2</v>
      </c>
      <c r="D20" s="437">
        <v>10</v>
      </c>
      <c r="E20" s="437">
        <v>2</v>
      </c>
      <c r="F20" s="437">
        <v>8</v>
      </c>
      <c r="G20" s="437">
        <v>1</v>
      </c>
      <c r="H20" s="437">
        <v>7</v>
      </c>
      <c r="I20" s="437">
        <v>1</v>
      </c>
      <c r="J20" s="437">
        <v>7</v>
      </c>
      <c r="K20" s="437">
        <v>1</v>
      </c>
    </row>
    <row r="21" spans="1:11" ht="16.5" customHeight="1">
      <c r="A21" s="18" t="s">
        <v>359</v>
      </c>
      <c r="B21" s="258">
        <v>10</v>
      </c>
      <c r="C21" s="437">
        <v>1</v>
      </c>
      <c r="D21" s="258">
        <v>10</v>
      </c>
      <c r="E21" s="437">
        <v>1</v>
      </c>
      <c r="F21" s="258">
        <v>10</v>
      </c>
      <c r="G21" s="437">
        <v>1</v>
      </c>
      <c r="H21" s="258">
        <v>10</v>
      </c>
      <c r="I21" s="437">
        <v>1</v>
      </c>
      <c r="J21" s="258">
        <v>12</v>
      </c>
      <c r="K21" s="437">
        <v>1</v>
      </c>
    </row>
    <row r="22" spans="1:11" ht="16.5" customHeight="1">
      <c r="A22" s="18" t="s">
        <v>360</v>
      </c>
      <c r="B22" s="435">
        <v>8</v>
      </c>
      <c r="C22" s="258">
        <v>0</v>
      </c>
      <c r="D22" s="435">
        <v>9</v>
      </c>
      <c r="E22" s="258">
        <v>0</v>
      </c>
      <c r="F22" s="435">
        <v>10</v>
      </c>
      <c r="G22" s="437">
        <v>1</v>
      </c>
      <c r="H22" s="435">
        <v>8</v>
      </c>
      <c r="I22" s="437">
        <v>0</v>
      </c>
      <c r="J22" s="435">
        <v>9</v>
      </c>
      <c r="K22" s="437">
        <v>0</v>
      </c>
    </row>
    <row r="23" spans="1:11" ht="16.5" customHeight="1">
      <c r="A23" s="18" t="s">
        <v>361</v>
      </c>
      <c r="B23" s="435">
        <v>9</v>
      </c>
      <c r="C23" s="437">
        <v>0</v>
      </c>
      <c r="D23" s="435">
        <v>10</v>
      </c>
      <c r="E23" s="437">
        <v>1</v>
      </c>
      <c r="F23" s="435">
        <v>9</v>
      </c>
      <c r="G23" s="437">
        <v>1</v>
      </c>
      <c r="H23" s="435">
        <v>8</v>
      </c>
      <c r="I23" s="437">
        <v>1</v>
      </c>
      <c r="J23" s="435">
        <v>9</v>
      </c>
      <c r="K23" s="437">
        <v>1</v>
      </c>
    </row>
    <row r="24" spans="1:11" ht="16.5" customHeight="1">
      <c r="A24" s="18" t="s">
        <v>362</v>
      </c>
      <c r="B24" s="435">
        <v>8</v>
      </c>
      <c r="C24" s="437">
        <v>1</v>
      </c>
      <c r="D24" s="435">
        <v>9</v>
      </c>
      <c r="E24" s="437">
        <v>1</v>
      </c>
      <c r="F24" s="435">
        <v>9</v>
      </c>
      <c r="G24" s="437">
        <v>1</v>
      </c>
      <c r="H24" s="435">
        <v>7</v>
      </c>
      <c r="I24" s="437">
        <v>1</v>
      </c>
      <c r="J24" s="435">
        <v>8</v>
      </c>
      <c r="K24" s="437">
        <v>1</v>
      </c>
    </row>
    <row r="25" spans="1:11" ht="16.5" customHeight="1">
      <c r="A25" s="18" t="s">
        <v>363</v>
      </c>
      <c r="B25" s="435">
        <v>8</v>
      </c>
      <c r="C25" s="437">
        <v>1</v>
      </c>
      <c r="D25" s="435">
        <v>8</v>
      </c>
      <c r="E25" s="437">
        <v>1</v>
      </c>
      <c r="F25" s="435">
        <v>8</v>
      </c>
      <c r="G25" s="437">
        <v>1</v>
      </c>
      <c r="H25" s="435">
        <v>6</v>
      </c>
      <c r="I25" s="437">
        <v>1</v>
      </c>
      <c r="J25" s="435">
        <v>7</v>
      </c>
      <c r="K25" s="437">
        <v>1</v>
      </c>
    </row>
    <row r="26" spans="1:11" ht="16.5" customHeight="1">
      <c r="A26" s="18" t="s">
        <v>364</v>
      </c>
      <c r="B26" s="435">
        <v>9</v>
      </c>
      <c r="C26" s="437">
        <v>0</v>
      </c>
      <c r="D26" s="435">
        <v>10</v>
      </c>
      <c r="E26" s="437">
        <v>0</v>
      </c>
      <c r="F26" s="435">
        <v>10</v>
      </c>
      <c r="G26" s="437">
        <v>0</v>
      </c>
      <c r="H26" s="435">
        <v>9</v>
      </c>
      <c r="I26" s="437">
        <v>0</v>
      </c>
      <c r="J26" s="435">
        <v>10</v>
      </c>
      <c r="K26" s="437">
        <v>0</v>
      </c>
    </row>
    <row r="27" spans="1:11" ht="16.5" customHeight="1">
      <c r="A27" s="18" t="s">
        <v>365</v>
      </c>
      <c r="B27" s="435">
        <v>8</v>
      </c>
      <c r="C27" s="437">
        <v>1</v>
      </c>
      <c r="D27" s="435">
        <v>9</v>
      </c>
      <c r="E27" s="437">
        <v>1</v>
      </c>
      <c r="F27" s="435">
        <v>9</v>
      </c>
      <c r="G27" s="437">
        <v>1</v>
      </c>
      <c r="H27" s="435">
        <v>8</v>
      </c>
      <c r="I27" s="437">
        <v>1</v>
      </c>
      <c r="J27" s="435">
        <v>9</v>
      </c>
      <c r="K27" s="437">
        <v>1</v>
      </c>
    </row>
    <row r="28" spans="1:11" ht="16.5" customHeight="1">
      <c r="A28" s="18" t="s">
        <v>366</v>
      </c>
      <c r="B28" s="435">
        <v>8</v>
      </c>
      <c r="C28" s="437">
        <v>1</v>
      </c>
      <c r="D28" s="435">
        <v>8</v>
      </c>
      <c r="E28" s="437">
        <v>1</v>
      </c>
      <c r="F28" s="435">
        <v>8</v>
      </c>
      <c r="G28" s="437">
        <v>1</v>
      </c>
      <c r="H28" s="435">
        <v>7</v>
      </c>
      <c r="I28" s="437">
        <v>1</v>
      </c>
      <c r="J28" s="435">
        <v>8</v>
      </c>
      <c r="K28" s="437">
        <v>1</v>
      </c>
    </row>
    <row r="29" spans="1:11" ht="16.5" customHeight="1">
      <c r="A29" s="18" t="s">
        <v>367</v>
      </c>
      <c r="B29" s="278">
        <v>11</v>
      </c>
      <c r="C29" s="437">
        <v>1</v>
      </c>
      <c r="D29" s="278">
        <v>9</v>
      </c>
      <c r="E29" s="437">
        <v>1</v>
      </c>
      <c r="F29" s="278">
        <v>9</v>
      </c>
      <c r="G29" s="437">
        <v>1</v>
      </c>
      <c r="H29" s="278">
        <v>8</v>
      </c>
      <c r="I29" s="437">
        <v>1</v>
      </c>
      <c r="J29" s="278">
        <v>9</v>
      </c>
      <c r="K29" s="437">
        <v>1</v>
      </c>
    </row>
    <row r="30" spans="1:11" ht="3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7:11" ht="12.75">
      <c r="G31" s="153"/>
      <c r="H31" s="429"/>
      <c r="I31" s="429"/>
      <c r="J31" s="429"/>
      <c r="K31" s="429"/>
    </row>
    <row r="32" spans="8:9" ht="12.75">
      <c r="H32" s="153"/>
      <c r="I32" s="153"/>
    </row>
  </sheetData>
  <sheetProtection/>
  <mergeCells count="6">
    <mergeCell ref="A2:K2"/>
    <mergeCell ref="J4:K4"/>
    <mergeCell ref="H4:I4"/>
    <mergeCell ref="B4:C4"/>
    <mergeCell ref="D4:E4"/>
    <mergeCell ref="F4:G4"/>
  </mergeCells>
  <printOptions horizontalCentered="1"/>
  <pageMargins left="0.511811023622047" right="0.511811023622047" top="0" bottom="1.25" header="0" footer="1.2"/>
  <pageSetup horizontalDpi="600" verticalDpi="600" orientation="portrait" paperSize="28" r:id="rId1"/>
  <headerFooter alignWithMargins="0">
    <oddFooter>&amp;L&amp;"Arial Narrow,Italic"&amp;9NIÊN GIÁM THỐNG KÊ HUYỆN TRI TÔN 2012&amp;R&amp;"Arial,Regular"&amp;9Trang &amp;P+78&amp;]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43"/>
  </sheetPr>
  <dimension ref="A1:G24"/>
  <sheetViews>
    <sheetView zoomScalePageLayoutView="0" workbookViewId="0" topLeftCell="A4">
      <selection activeCell="I11" sqref="I11"/>
    </sheetView>
  </sheetViews>
  <sheetFormatPr defaultColWidth="8.796875" defaultRowHeight="15"/>
  <cols>
    <col min="1" max="1" width="19.19921875" style="8" customWidth="1"/>
    <col min="2" max="2" width="4.796875" style="8" bestFit="1" customWidth="1"/>
    <col min="3" max="7" width="5.09765625" style="8" bestFit="1" customWidth="1"/>
    <col min="8" max="16384" width="8.8984375" style="8" customWidth="1"/>
  </cols>
  <sheetData>
    <row r="1" ht="15" customHeight="1">
      <c r="A1" s="8" t="s">
        <v>736</v>
      </c>
    </row>
    <row r="2" ht="12.75" customHeight="1"/>
    <row r="3" spans="1:7" ht="20.25">
      <c r="A3" s="675" t="s">
        <v>737</v>
      </c>
      <c r="B3" s="675"/>
      <c r="C3" s="675"/>
      <c r="D3" s="675"/>
      <c r="E3" s="675"/>
      <c r="F3" s="675"/>
      <c r="G3" s="675"/>
    </row>
    <row r="4" spans="1:7" ht="9.75" customHeight="1">
      <c r="A4" s="80"/>
      <c r="B4" s="80"/>
      <c r="C4" s="80"/>
      <c r="D4" s="80"/>
      <c r="E4" s="80"/>
      <c r="F4" s="80"/>
      <c r="G4" s="80"/>
    </row>
    <row r="5" spans="1:6" ht="19.5" customHeight="1">
      <c r="A5" s="69"/>
      <c r="B5" s="69"/>
      <c r="F5" s="201"/>
    </row>
    <row r="6" spans="1:7" s="35" customFormat="1" ht="20.25" customHeight="1">
      <c r="A6" s="75"/>
      <c r="B6" s="13" t="s">
        <v>190</v>
      </c>
      <c r="C6" s="204">
        <v>2011</v>
      </c>
      <c r="D6" s="204">
        <v>2012</v>
      </c>
      <c r="E6" s="204">
        <v>2013</v>
      </c>
      <c r="F6" s="204">
        <v>2014</v>
      </c>
      <c r="G6" s="204">
        <v>2015</v>
      </c>
    </row>
    <row r="7" spans="1:7" s="33" customFormat="1" ht="21" customHeight="1">
      <c r="A7" s="263" t="s">
        <v>745</v>
      </c>
      <c r="B7" s="425"/>
      <c r="C7" s="295"/>
      <c r="D7" s="295"/>
      <c r="E7" s="295"/>
      <c r="F7" s="295"/>
      <c r="G7" s="295"/>
    </row>
    <row r="8" spans="1:7" s="33" customFormat="1" ht="21" customHeight="1">
      <c r="A8" s="27" t="s">
        <v>738</v>
      </c>
      <c r="B8" s="19"/>
      <c r="C8" s="283"/>
      <c r="D8" s="283"/>
      <c r="E8" s="283"/>
      <c r="F8" s="283"/>
      <c r="G8" s="283"/>
    </row>
    <row r="9" spans="1:7" s="33" customFormat="1" ht="21" customHeight="1">
      <c r="A9" s="27" t="s">
        <v>739</v>
      </c>
      <c r="B9" s="19" t="s">
        <v>740</v>
      </c>
      <c r="C9" s="426">
        <v>457733</v>
      </c>
      <c r="D9" s="426">
        <v>540507</v>
      </c>
      <c r="E9" s="426">
        <v>533289</v>
      </c>
      <c r="F9" s="426">
        <v>431931</v>
      </c>
      <c r="G9" s="426">
        <v>624247</v>
      </c>
    </row>
    <row r="10" spans="1:7" s="33" customFormat="1" ht="21" customHeight="1">
      <c r="A10" s="27" t="s">
        <v>741</v>
      </c>
      <c r="B10" s="19" t="s">
        <v>21</v>
      </c>
      <c r="C10" s="112">
        <v>43094</v>
      </c>
      <c r="D10" s="112">
        <v>84638</v>
      </c>
      <c r="E10" s="112">
        <v>86491</v>
      </c>
      <c r="F10" s="112">
        <v>82675</v>
      </c>
      <c r="G10" s="112">
        <v>61174</v>
      </c>
    </row>
    <row r="11" spans="1:7" s="33" customFormat="1" ht="21" customHeight="1">
      <c r="A11" s="27" t="s">
        <v>742</v>
      </c>
      <c r="B11" s="19" t="s">
        <v>21</v>
      </c>
      <c r="C11" s="112">
        <v>15030</v>
      </c>
      <c r="D11" s="112">
        <v>14569</v>
      </c>
      <c r="E11" s="112">
        <v>23207</v>
      </c>
      <c r="F11" s="112">
        <v>13348</v>
      </c>
      <c r="G11" s="112">
        <v>13197</v>
      </c>
    </row>
    <row r="12" spans="1:7" s="33" customFormat="1" ht="21" customHeight="1">
      <c r="A12" s="27" t="s">
        <v>743</v>
      </c>
      <c r="B12" s="19" t="s">
        <v>192</v>
      </c>
      <c r="C12" s="426">
        <v>6</v>
      </c>
      <c r="D12" s="426">
        <v>8</v>
      </c>
      <c r="E12" s="426">
        <v>5</v>
      </c>
      <c r="F12" s="426">
        <v>8</v>
      </c>
      <c r="G12" s="426">
        <v>4</v>
      </c>
    </row>
    <row r="13" spans="1:7" s="33" customFormat="1" ht="21" customHeight="1">
      <c r="A13" s="263" t="s">
        <v>744</v>
      </c>
      <c r="B13" s="19"/>
      <c r="C13" s="426"/>
      <c r="D13" s="426"/>
      <c r="E13" s="426"/>
      <c r="F13" s="426"/>
      <c r="G13" s="426"/>
    </row>
    <row r="14" spans="1:7" s="33" customFormat="1" ht="21" customHeight="1">
      <c r="A14" s="18" t="s">
        <v>746</v>
      </c>
      <c r="B14" s="19" t="s">
        <v>740</v>
      </c>
      <c r="C14" s="111">
        <v>25131</v>
      </c>
      <c r="D14" s="111">
        <v>40827</v>
      </c>
      <c r="E14" s="111">
        <v>39766</v>
      </c>
      <c r="F14" s="112">
        <v>38643</v>
      </c>
      <c r="G14" s="111">
        <v>45447</v>
      </c>
    </row>
    <row r="15" spans="1:7" s="33" customFormat="1" ht="21" customHeight="1">
      <c r="A15" s="27" t="s">
        <v>747</v>
      </c>
      <c r="B15" s="19" t="s">
        <v>192</v>
      </c>
      <c r="C15" s="427">
        <v>26193</v>
      </c>
      <c r="D15" s="427">
        <v>29121</v>
      </c>
      <c r="E15" s="427">
        <v>27607</v>
      </c>
      <c r="F15" s="426">
        <v>24420</v>
      </c>
      <c r="G15" s="427">
        <v>25290</v>
      </c>
    </row>
    <row r="16" spans="1:7" s="33" customFormat="1" ht="21" customHeight="1">
      <c r="A16" s="27" t="s">
        <v>748</v>
      </c>
      <c r="B16" s="19" t="s">
        <v>749</v>
      </c>
      <c r="C16" s="427">
        <v>1704</v>
      </c>
      <c r="D16" s="427">
        <v>3855</v>
      </c>
      <c r="E16" s="427">
        <v>4300</v>
      </c>
      <c r="F16" s="426">
        <v>3502</v>
      </c>
      <c r="G16" s="427">
        <v>3648</v>
      </c>
    </row>
    <row r="17" spans="1:7" s="33" customFormat="1" ht="21" customHeight="1">
      <c r="A17" s="263" t="s">
        <v>750</v>
      </c>
      <c r="B17" s="19"/>
      <c r="C17" s="427"/>
      <c r="D17" s="427"/>
      <c r="E17" s="427"/>
      <c r="F17" s="426"/>
      <c r="G17" s="427"/>
    </row>
    <row r="18" spans="1:7" s="33" customFormat="1" ht="21" customHeight="1">
      <c r="A18" s="27" t="s">
        <v>1051</v>
      </c>
      <c r="B18" s="19" t="s">
        <v>192</v>
      </c>
      <c r="C18" s="427">
        <v>2497</v>
      </c>
      <c r="D18" s="427">
        <v>1627</v>
      </c>
      <c r="E18" s="427">
        <v>1434</v>
      </c>
      <c r="F18" s="426">
        <v>1841</v>
      </c>
      <c r="G18" s="427">
        <v>1428</v>
      </c>
    </row>
    <row r="19" spans="1:7" s="33" customFormat="1" ht="21" customHeight="1">
      <c r="A19" s="27" t="s">
        <v>751</v>
      </c>
      <c r="B19" s="19" t="s">
        <v>21</v>
      </c>
      <c r="C19" s="427">
        <v>1596</v>
      </c>
      <c r="D19" s="427">
        <v>1373</v>
      </c>
      <c r="E19" s="427">
        <v>1499</v>
      </c>
      <c r="F19" s="426">
        <v>1532</v>
      </c>
      <c r="G19" s="427">
        <v>1833</v>
      </c>
    </row>
    <row r="20" spans="1:7" s="33" customFormat="1" ht="21" customHeight="1">
      <c r="A20" s="27" t="s">
        <v>752</v>
      </c>
      <c r="B20" s="19" t="s">
        <v>21</v>
      </c>
      <c r="C20" s="427">
        <v>4520</v>
      </c>
      <c r="D20" s="427">
        <v>4560</v>
      </c>
      <c r="E20" s="427">
        <v>4668</v>
      </c>
      <c r="F20" s="426">
        <v>5136</v>
      </c>
      <c r="G20" s="427">
        <v>4678</v>
      </c>
    </row>
    <row r="21" spans="1:7" s="33" customFormat="1" ht="21" customHeight="1">
      <c r="A21" s="27" t="s">
        <v>753</v>
      </c>
      <c r="B21" s="19" t="s">
        <v>21</v>
      </c>
      <c r="C21" s="427">
        <v>72</v>
      </c>
      <c r="D21" s="427">
        <v>69</v>
      </c>
      <c r="E21" s="427">
        <v>97</v>
      </c>
      <c r="F21" s="426">
        <v>77</v>
      </c>
      <c r="G21" s="427">
        <v>63</v>
      </c>
    </row>
    <row r="22" spans="1:7" s="33" customFormat="1" ht="21" customHeight="1">
      <c r="A22" s="27" t="s">
        <v>754</v>
      </c>
      <c r="B22" s="19" t="s">
        <v>21</v>
      </c>
      <c r="C22" s="111">
        <v>135</v>
      </c>
      <c r="D22" s="111">
        <v>125</v>
      </c>
      <c r="E22" s="111">
        <v>66</v>
      </c>
      <c r="F22" s="112">
        <v>67</v>
      </c>
      <c r="G22" s="111">
        <v>45</v>
      </c>
    </row>
    <row r="23" spans="1:7" s="33" customFormat="1" ht="21" customHeight="1">
      <c r="A23" s="433" t="s">
        <v>1052</v>
      </c>
      <c r="B23" s="19" t="s">
        <v>21</v>
      </c>
      <c r="C23" s="111">
        <v>1564</v>
      </c>
      <c r="D23" s="111">
        <v>1578</v>
      </c>
      <c r="E23" s="111">
        <v>1548</v>
      </c>
      <c r="F23" s="112">
        <v>1631</v>
      </c>
      <c r="G23" s="111">
        <v>1675</v>
      </c>
    </row>
    <row r="24" spans="1:7" ht="15.75" customHeight="1">
      <c r="A24" s="62"/>
      <c r="B24" s="62"/>
      <c r="C24" s="206"/>
      <c r="D24" s="206"/>
      <c r="E24" s="206"/>
      <c r="F24" s="206"/>
      <c r="G24" s="206"/>
    </row>
  </sheetData>
  <sheetProtection/>
  <mergeCells count="1">
    <mergeCell ref="A3:G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&amp;P+79&amp;]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43"/>
  </sheetPr>
  <dimension ref="A1:H25"/>
  <sheetViews>
    <sheetView zoomScalePageLayoutView="0" workbookViewId="0" topLeftCell="A4">
      <selection activeCell="G28" sqref="G28"/>
    </sheetView>
  </sheetViews>
  <sheetFormatPr defaultColWidth="8.796875" defaultRowHeight="15"/>
  <cols>
    <col min="1" max="1" width="20.19921875" style="8" customWidth="1"/>
    <col min="2" max="5" width="6.09765625" style="8" customWidth="1"/>
    <col min="6" max="6" width="6.09765625" style="49" customWidth="1"/>
    <col min="7" max="16384" width="8.8984375" style="8" customWidth="1"/>
  </cols>
  <sheetData>
    <row r="1" spans="1:3" ht="15" customHeight="1">
      <c r="A1" s="8" t="s">
        <v>755</v>
      </c>
      <c r="C1" s="9"/>
    </row>
    <row r="2" spans="1:6" ht="27" customHeight="1">
      <c r="A2" s="675" t="s">
        <v>756</v>
      </c>
      <c r="B2" s="675"/>
      <c r="C2" s="675"/>
      <c r="D2" s="675"/>
      <c r="E2" s="675"/>
      <c r="F2" s="675"/>
    </row>
    <row r="3" ht="20.25" customHeight="1"/>
    <row r="4" spans="1:6" ht="21" customHeight="1">
      <c r="A4" s="195"/>
      <c r="B4" s="207" t="s">
        <v>1021</v>
      </c>
      <c r="C4" s="207" t="s">
        <v>1042</v>
      </c>
      <c r="D4" s="207" t="s">
        <v>1067</v>
      </c>
      <c r="E4" s="469" t="s">
        <v>1091</v>
      </c>
      <c r="F4" s="469" t="s">
        <v>1144</v>
      </c>
    </row>
    <row r="5" spans="1:6" ht="17.25" customHeight="1">
      <c r="A5" s="183" t="s">
        <v>757</v>
      </c>
      <c r="B5" s="79"/>
      <c r="C5" s="79"/>
      <c r="D5" s="79"/>
      <c r="E5" s="453"/>
      <c r="F5" s="453"/>
    </row>
    <row r="6" spans="1:8" ht="17.25" customHeight="1">
      <c r="A6" s="78" t="s">
        <v>758</v>
      </c>
      <c r="B6" s="250">
        <v>18</v>
      </c>
      <c r="C6" s="250">
        <v>18</v>
      </c>
      <c r="D6" s="250">
        <v>18</v>
      </c>
      <c r="E6" s="250">
        <v>15</v>
      </c>
      <c r="F6" s="250">
        <v>13</v>
      </c>
      <c r="H6" s="8" t="s">
        <v>179</v>
      </c>
    </row>
    <row r="7" spans="1:6" ht="17.25" customHeight="1">
      <c r="A7" s="78" t="s">
        <v>759</v>
      </c>
      <c r="B7" s="145">
        <v>68</v>
      </c>
      <c r="C7" s="145">
        <v>68</v>
      </c>
      <c r="D7" s="145">
        <v>40</v>
      </c>
      <c r="E7" s="250">
        <v>8</v>
      </c>
      <c r="F7" s="250">
        <v>8</v>
      </c>
    </row>
    <row r="8" spans="1:6" ht="17.25" customHeight="1">
      <c r="A8" s="78" t="s">
        <v>915</v>
      </c>
      <c r="B8" s="202">
        <v>0</v>
      </c>
      <c r="C8" s="202">
        <v>0</v>
      </c>
      <c r="D8" s="202">
        <v>0</v>
      </c>
      <c r="E8" s="326">
        <v>0</v>
      </c>
      <c r="F8" s="326">
        <v>0</v>
      </c>
    </row>
    <row r="9" spans="1:6" ht="17.25" customHeight="1">
      <c r="A9" s="78" t="s">
        <v>760</v>
      </c>
      <c r="B9" s="145">
        <v>5</v>
      </c>
      <c r="C9" s="145">
        <v>5</v>
      </c>
      <c r="D9" s="145">
        <v>5</v>
      </c>
      <c r="E9" s="250">
        <v>5</v>
      </c>
      <c r="F9" s="250">
        <v>6</v>
      </c>
    </row>
    <row r="10" spans="1:6" ht="17.25" customHeight="1">
      <c r="A10" s="183" t="s">
        <v>761</v>
      </c>
      <c r="B10" s="145"/>
      <c r="C10" s="145"/>
      <c r="D10" s="145"/>
      <c r="E10" s="250"/>
      <c r="F10" s="250"/>
    </row>
    <row r="11" spans="1:6" ht="17.25" customHeight="1">
      <c r="A11" s="78" t="s">
        <v>762</v>
      </c>
      <c r="B11" s="145">
        <v>72</v>
      </c>
      <c r="C11" s="145">
        <v>72</v>
      </c>
      <c r="D11" s="145">
        <v>72</v>
      </c>
      <c r="E11" s="250">
        <v>25</v>
      </c>
      <c r="F11" s="250">
        <v>25</v>
      </c>
    </row>
    <row r="12" spans="1:6" ht="17.25" customHeight="1">
      <c r="A12" s="78" t="s">
        <v>916</v>
      </c>
      <c r="B12" s="145">
        <v>112</v>
      </c>
      <c r="C12" s="145">
        <v>112</v>
      </c>
      <c r="D12" s="145">
        <v>112</v>
      </c>
      <c r="E12" s="250">
        <v>20</v>
      </c>
      <c r="F12" s="250">
        <v>20</v>
      </c>
    </row>
    <row r="13" spans="1:6" ht="17.25" customHeight="1">
      <c r="A13" s="78" t="s">
        <v>917</v>
      </c>
      <c r="B13" s="202">
        <v>0</v>
      </c>
      <c r="C13" s="202">
        <v>0</v>
      </c>
      <c r="D13" s="202">
        <v>0</v>
      </c>
      <c r="E13" s="326">
        <v>0</v>
      </c>
      <c r="F13" s="326">
        <v>0</v>
      </c>
    </row>
    <row r="14" spans="1:6" ht="17.25" customHeight="1">
      <c r="A14" s="78" t="s">
        <v>1078</v>
      </c>
      <c r="B14" s="145">
        <v>8</v>
      </c>
      <c r="C14" s="145">
        <v>9</v>
      </c>
      <c r="D14" s="145">
        <v>9</v>
      </c>
      <c r="E14" s="250">
        <v>7</v>
      </c>
      <c r="F14" s="250">
        <v>13</v>
      </c>
    </row>
    <row r="15" spans="1:6" ht="17.25" customHeight="1">
      <c r="A15" s="78" t="s">
        <v>1028</v>
      </c>
      <c r="B15" s="202">
        <v>1</v>
      </c>
      <c r="C15" s="202">
        <v>1</v>
      </c>
      <c r="D15" s="202">
        <v>1</v>
      </c>
      <c r="E15" s="326">
        <v>2</v>
      </c>
      <c r="F15" s="326">
        <v>2</v>
      </c>
    </row>
    <row r="16" spans="1:6" ht="17.25" customHeight="1">
      <c r="A16" s="183" t="s">
        <v>763</v>
      </c>
      <c r="B16" s="145"/>
      <c r="C16" s="145"/>
      <c r="D16" s="145"/>
      <c r="E16" s="250"/>
      <c r="F16" s="250"/>
    </row>
    <row r="17" spans="1:6" ht="17.25" customHeight="1">
      <c r="A17" s="78" t="s">
        <v>764</v>
      </c>
      <c r="B17" s="145">
        <v>5</v>
      </c>
      <c r="C17" s="145">
        <v>5</v>
      </c>
      <c r="D17" s="145">
        <v>6</v>
      </c>
      <c r="E17" s="250">
        <v>6</v>
      </c>
      <c r="F17" s="250">
        <v>6</v>
      </c>
    </row>
    <row r="18" spans="1:6" ht="17.25" customHeight="1">
      <c r="A18" s="78" t="s">
        <v>180</v>
      </c>
      <c r="B18" s="202">
        <v>0</v>
      </c>
      <c r="C18" s="202">
        <v>1</v>
      </c>
      <c r="D18" s="202">
        <v>1</v>
      </c>
      <c r="E18" s="326">
        <v>1</v>
      </c>
      <c r="F18" s="326">
        <v>1</v>
      </c>
    </row>
    <row r="19" spans="1:6" ht="17.25" customHeight="1">
      <c r="A19" s="78" t="s">
        <v>765</v>
      </c>
      <c r="B19" s="202">
        <v>3</v>
      </c>
      <c r="C19" s="202">
        <v>2</v>
      </c>
      <c r="D19" s="202">
        <v>1</v>
      </c>
      <c r="E19" s="326">
        <v>1</v>
      </c>
      <c r="F19" s="202">
        <v>0</v>
      </c>
    </row>
    <row r="20" spans="1:6" ht="17.25" customHeight="1">
      <c r="A20" s="78" t="s">
        <v>766</v>
      </c>
      <c r="B20" s="202">
        <v>0</v>
      </c>
      <c r="C20" s="202">
        <v>5</v>
      </c>
      <c r="D20" s="202">
        <v>5</v>
      </c>
      <c r="E20" s="326">
        <v>5</v>
      </c>
      <c r="F20" s="326">
        <v>5</v>
      </c>
    </row>
    <row r="21" spans="1:6" ht="17.25" customHeight="1">
      <c r="A21" s="77" t="s">
        <v>767</v>
      </c>
      <c r="B21" s="145"/>
      <c r="C21" s="145"/>
      <c r="D21" s="145"/>
      <c r="E21" s="250"/>
      <c r="F21" s="250"/>
    </row>
    <row r="22" spans="1:6" ht="17.25" customHeight="1">
      <c r="A22" s="78" t="s">
        <v>768</v>
      </c>
      <c r="B22" s="145">
        <v>39788</v>
      </c>
      <c r="C22" s="145">
        <v>40480</v>
      </c>
      <c r="D22" s="145">
        <v>41306</v>
      </c>
      <c r="E22" s="250">
        <v>42314</v>
      </c>
      <c r="F22" s="250">
        <v>50123</v>
      </c>
    </row>
    <row r="23" spans="1:6" ht="17.25" customHeight="1">
      <c r="A23" s="78" t="s">
        <v>769</v>
      </c>
      <c r="B23" s="145">
        <v>12334</v>
      </c>
      <c r="C23" s="145">
        <v>12347</v>
      </c>
      <c r="D23" s="145">
        <v>12877</v>
      </c>
      <c r="E23" s="250">
        <v>13630</v>
      </c>
      <c r="F23" s="250">
        <v>16039</v>
      </c>
    </row>
    <row r="24" spans="1:6" ht="12.75">
      <c r="A24" s="62"/>
      <c r="B24" s="62"/>
      <c r="C24" s="62"/>
      <c r="D24" s="62"/>
      <c r="E24" s="324"/>
      <c r="F24" s="324"/>
    </row>
    <row r="25" spans="1:6" ht="7.5" customHeight="1">
      <c r="A25" s="33"/>
      <c r="B25" s="33"/>
      <c r="C25" s="33"/>
      <c r="D25" s="33"/>
      <c r="E25" s="33"/>
      <c r="F25" s="459"/>
    </row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&amp;P+80&amp;]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43"/>
  </sheetPr>
  <dimension ref="A1:F27"/>
  <sheetViews>
    <sheetView zoomScalePageLayoutView="0" workbookViewId="0" topLeftCell="A1">
      <selection activeCell="B11" sqref="B11:C11"/>
    </sheetView>
  </sheetViews>
  <sheetFormatPr defaultColWidth="8.796875" defaultRowHeight="15"/>
  <cols>
    <col min="1" max="1" width="18.59765625" style="8" customWidth="1"/>
    <col min="2" max="2" width="6.59765625" style="8" customWidth="1"/>
    <col min="3" max="3" width="6.69921875" style="8" customWidth="1"/>
    <col min="4" max="4" width="6.8984375" style="8" customWidth="1"/>
    <col min="5" max="5" width="6.296875" style="8" customWidth="1"/>
    <col min="6" max="6" width="6" style="8" customWidth="1"/>
    <col min="7" max="16384" width="8.8984375" style="8" customWidth="1"/>
  </cols>
  <sheetData>
    <row r="1" ht="15" customHeight="1">
      <c r="A1" s="8" t="s">
        <v>770</v>
      </c>
    </row>
    <row r="2" spans="1:6" ht="30" customHeight="1">
      <c r="A2" s="675" t="s">
        <v>771</v>
      </c>
      <c r="B2" s="675"/>
      <c r="C2" s="675"/>
      <c r="D2" s="675"/>
      <c r="E2" s="726"/>
      <c r="F2" s="726"/>
    </row>
    <row r="3" spans="1:6" ht="9.75" customHeight="1">
      <c r="A3" s="80"/>
      <c r="B3" s="80"/>
      <c r="C3" s="80"/>
      <c r="D3" s="80"/>
      <c r="E3" s="334"/>
      <c r="F3" s="334"/>
    </row>
    <row r="4" spans="1:5" ht="12.75">
      <c r="A4" s="69"/>
      <c r="B4" s="69"/>
      <c r="E4" s="201"/>
    </row>
    <row r="5" spans="1:6" ht="18.75" customHeight="1">
      <c r="A5" s="189"/>
      <c r="B5" s="196">
        <v>2011</v>
      </c>
      <c r="C5" s="196">
        <v>2012</v>
      </c>
      <c r="D5" s="196">
        <v>2013</v>
      </c>
      <c r="E5" s="196">
        <v>2014</v>
      </c>
      <c r="F5" s="196">
        <v>2015</v>
      </c>
    </row>
    <row r="6" spans="1:6" ht="7.5" customHeight="1">
      <c r="A6" s="189"/>
      <c r="B6" s="189"/>
      <c r="C6" s="189"/>
      <c r="D6" s="189"/>
      <c r="E6" s="189"/>
      <c r="F6" s="78"/>
    </row>
    <row r="7" spans="1:6" ht="18" customHeight="1">
      <c r="A7" s="183" t="s">
        <v>772</v>
      </c>
      <c r="B7" s="78"/>
      <c r="C7" s="78"/>
      <c r="D7" s="78"/>
      <c r="E7" s="78"/>
      <c r="F7" s="78"/>
    </row>
    <row r="8" spans="1:6" ht="18" customHeight="1">
      <c r="A8" s="164" t="s">
        <v>773</v>
      </c>
      <c r="B8" s="145">
        <v>10</v>
      </c>
      <c r="C8" s="145">
        <v>10</v>
      </c>
      <c r="D8" s="145">
        <v>9</v>
      </c>
      <c r="E8" s="145">
        <v>9</v>
      </c>
      <c r="F8" s="145">
        <v>9</v>
      </c>
    </row>
    <row r="9" spans="1:6" ht="18" customHeight="1">
      <c r="A9" s="78" t="s">
        <v>774</v>
      </c>
      <c r="B9" s="145">
        <v>1</v>
      </c>
      <c r="C9" s="145">
        <v>1</v>
      </c>
      <c r="D9" s="202">
        <v>0</v>
      </c>
      <c r="E9" s="202">
        <v>0</v>
      </c>
      <c r="F9" s="202">
        <v>0</v>
      </c>
    </row>
    <row r="10" spans="1:6" ht="18" customHeight="1">
      <c r="A10" s="78" t="s">
        <v>775</v>
      </c>
      <c r="B10" s="145">
        <v>9</v>
      </c>
      <c r="C10" s="145">
        <v>9</v>
      </c>
      <c r="D10" s="145">
        <v>9</v>
      </c>
      <c r="E10" s="145">
        <v>9</v>
      </c>
      <c r="F10" s="145">
        <v>9</v>
      </c>
    </row>
    <row r="11" spans="1:6" ht="18" customHeight="1">
      <c r="A11" s="164" t="s">
        <v>1079</v>
      </c>
      <c r="B11" s="202">
        <v>0</v>
      </c>
      <c r="C11" s="202">
        <v>0</v>
      </c>
      <c r="D11" s="145">
        <v>1</v>
      </c>
      <c r="E11" s="145">
        <v>1</v>
      </c>
      <c r="F11" s="145">
        <v>1</v>
      </c>
    </row>
    <row r="12" spans="1:6" ht="18" customHeight="1">
      <c r="A12" s="164" t="s">
        <v>776</v>
      </c>
      <c r="B12" s="145">
        <v>380</v>
      </c>
      <c r="C12" s="145">
        <v>432</v>
      </c>
      <c r="D12" s="145">
        <v>485</v>
      </c>
      <c r="E12" s="145">
        <v>533</v>
      </c>
      <c r="F12" s="145">
        <v>998</v>
      </c>
    </row>
    <row r="13" spans="1:6" ht="18" customHeight="1">
      <c r="A13" s="183" t="s">
        <v>777</v>
      </c>
      <c r="B13" s="145"/>
      <c r="C13" s="145"/>
      <c r="D13" s="145"/>
      <c r="E13" s="145"/>
      <c r="F13" s="145"/>
    </row>
    <row r="14" spans="1:6" ht="18" customHeight="1">
      <c r="A14" s="78" t="s">
        <v>778</v>
      </c>
      <c r="B14" s="145">
        <v>21</v>
      </c>
      <c r="C14" s="145">
        <v>21</v>
      </c>
      <c r="D14" s="145">
        <v>6</v>
      </c>
      <c r="E14" s="145">
        <v>6</v>
      </c>
      <c r="F14" s="145">
        <v>13</v>
      </c>
    </row>
    <row r="15" spans="1:6" ht="18" customHeight="1">
      <c r="A15" s="78" t="s">
        <v>774</v>
      </c>
      <c r="B15" s="145">
        <v>1</v>
      </c>
      <c r="C15" s="145">
        <v>1</v>
      </c>
      <c r="D15" s="145">
        <v>1</v>
      </c>
      <c r="E15" s="145">
        <v>1</v>
      </c>
      <c r="F15" s="145">
        <v>1</v>
      </c>
    </row>
    <row r="16" spans="1:6" ht="18" customHeight="1">
      <c r="A16" s="78" t="s">
        <v>775</v>
      </c>
      <c r="B16" s="79">
        <v>20</v>
      </c>
      <c r="C16" s="79">
        <v>20</v>
      </c>
      <c r="D16" s="79">
        <v>5</v>
      </c>
      <c r="E16" s="79">
        <v>5</v>
      </c>
      <c r="F16" s="79">
        <v>12</v>
      </c>
    </row>
    <row r="17" spans="1:6" ht="18" customHeight="1">
      <c r="A17" s="78" t="s">
        <v>779</v>
      </c>
      <c r="B17" s="202">
        <v>0</v>
      </c>
      <c r="C17" s="202">
        <v>0</v>
      </c>
      <c r="D17" s="202">
        <v>0</v>
      </c>
      <c r="E17" s="202">
        <v>0</v>
      </c>
      <c r="F17" s="202">
        <v>0</v>
      </c>
    </row>
    <row r="18" spans="1:6" ht="18" customHeight="1">
      <c r="A18" s="78" t="s">
        <v>780</v>
      </c>
      <c r="B18" s="145">
        <v>18965</v>
      </c>
      <c r="C18" s="145">
        <v>19699</v>
      </c>
      <c r="D18" s="145">
        <v>20363</v>
      </c>
      <c r="E18" s="145">
        <v>21165</v>
      </c>
      <c r="F18" s="145">
        <v>21814</v>
      </c>
    </row>
    <row r="19" spans="1:6" ht="18" customHeight="1">
      <c r="A19" s="78" t="s">
        <v>781</v>
      </c>
      <c r="B19" s="145">
        <v>585</v>
      </c>
      <c r="C19" s="145">
        <v>734</v>
      </c>
      <c r="D19" s="145">
        <v>664</v>
      </c>
      <c r="E19" s="145">
        <v>802</v>
      </c>
      <c r="F19" s="145">
        <v>649</v>
      </c>
    </row>
    <row r="20" spans="1:6" ht="18" customHeight="1">
      <c r="A20" s="78" t="s">
        <v>782</v>
      </c>
      <c r="B20" s="250">
        <v>16510</v>
      </c>
      <c r="C20" s="250">
        <v>13969</v>
      </c>
      <c r="D20" s="250">
        <v>15269</v>
      </c>
      <c r="E20" s="250">
        <v>18506</v>
      </c>
      <c r="F20" s="250">
        <v>26870</v>
      </c>
    </row>
    <row r="21" spans="1:6" ht="18" customHeight="1">
      <c r="A21" s="77" t="s">
        <v>783</v>
      </c>
      <c r="B21" s="78"/>
      <c r="C21" s="78"/>
      <c r="D21" s="78"/>
      <c r="E21" s="78"/>
      <c r="F21" s="78"/>
    </row>
    <row r="22" spans="1:6" ht="18" customHeight="1">
      <c r="A22" s="78" t="s">
        <v>784</v>
      </c>
      <c r="B22" s="145">
        <v>1</v>
      </c>
      <c r="C22" s="145">
        <v>1</v>
      </c>
      <c r="D22" s="202">
        <v>0</v>
      </c>
      <c r="E22" s="202">
        <v>0</v>
      </c>
      <c r="F22" s="202">
        <v>0</v>
      </c>
    </row>
    <row r="23" spans="1:6" ht="18" customHeight="1">
      <c r="A23" s="78" t="s">
        <v>785</v>
      </c>
      <c r="B23" s="145">
        <v>4</v>
      </c>
      <c r="C23" s="145">
        <v>4</v>
      </c>
      <c r="D23" s="145">
        <v>4</v>
      </c>
      <c r="E23" s="145">
        <v>4</v>
      </c>
      <c r="F23" s="145">
        <v>4</v>
      </c>
    </row>
    <row r="24" spans="1:6" ht="18" customHeight="1">
      <c r="A24" s="78" t="s">
        <v>786</v>
      </c>
      <c r="B24" s="145">
        <v>6</v>
      </c>
      <c r="C24" s="145">
        <v>4</v>
      </c>
      <c r="D24" s="145">
        <v>4</v>
      </c>
      <c r="E24" s="145">
        <v>4</v>
      </c>
      <c r="F24" s="145">
        <v>4</v>
      </c>
    </row>
    <row r="25" spans="1:6" ht="18" customHeight="1">
      <c r="A25" s="78" t="s">
        <v>787</v>
      </c>
      <c r="B25" s="145">
        <v>72</v>
      </c>
      <c r="C25" s="145">
        <v>72</v>
      </c>
      <c r="D25" s="145">
        <v>56</v>
      </c>
      <c r="E25" s="145">
        <v>50</v>
      </c>
      <c r="F25" s="145">
        <v>65</v>
      </c>
    </row>
    <row r="26" spans="1:6" ht="7.5" customHeight="1">
      <c r="A26" s="62"/>
      <c r="B26" s="62"/>
      <c r="C26" s="62"/>
      <c r="D26" s="62"/>
      <c r="E26" s="62"/>
      <c r="F26" s="62"/>
    </row>
    <row r="27" ht="16.5" customHeight="1">
      <c r="A27" s="428"/>
    </row>
    <row r="28" ht="13.5" customHeight="1"/>
    <row r="29" ht="13.5" customHeight="1"/>
    <row r="30" ht="13.5" customHeight="1"/>
  </sheetData>
  <sheetProtection/>
  <mergeCells count="1">
    <mergeCell ref="A2:F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&amp;P+81&amp;]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F44"/>
  <sheetViews>
    <sheetView zoomScalePageLayoutView="0" workbookViewId="0" topLeftCell="A1">
      <selection activeCell="L38" sqref="L38"/>
    </sheetView>
  </sheetViews>
  <sheetFormatPr defaultColWidth="8.796875" defaultRowHeight="15"/>
  <cols>
    <col min="1" max="1" width="21.296875" style="95" customWidth="1"/>
    <col min="2" max="6" width="6.19921875" style="95" customWidth="1"/>
    <col min="7" max="16384" width="8.8984375" style="95" customWidth="1"/>
  </cols>
  <sheetData>
    <row r="1" ht="14.25">
      <c r="A1" s="8" t="s">
        <v>1010</v>
      </c>
    </row>
    <row r="2" spans="1:6" ht="25.5" customHeight="1">
      <c r="A2" s="671" t="s">
        <v>1009</v>
      </c>
      <c r="B2" s="672"/>
      <c r="C2" s="672"/>
      <c r="D2" s="672"/>
      <c r="E2" s="672"/>
      <c r="F2" s="672"/>
    </row>
    <row r="3" spans="1:6" ht="20.25" customHeight="1">
      <c r="A3" s="673" t="s">
        <v>303</v>
      </c>
      <c r="B3" s="672"/>
      <c r="C3" s="672"/>
      <c r="D3" s="672"/>
      <c r="E3" s="672"/>
      <c r="F3" s="672"/>
    </row>
    <row r="4" spans="1:4" ht="9.75" customHeight="1">
      <c r="A4" s="330"/>
      <c r="B4" s="330"/>
      <c r="C4" s="330"/>
      <c r="D4" s="330"/>
    </row>
    <row r="5" spans="5:6" s="97" customFormat="1" ht="18" customHeight="1">
      <c r="E5" s="474" t="s">
        <v>1145</v>
      </c>
      <c r="F5" s="475"/>
    </row>
    <row r="6" spans="1:6" s="10" customFormat="1" ht="18.75" customHeight="1">
      <c r="A6" s="119"/>
      <c r="B6" s="120">
        <v>2011</v>
      </c>
      <c r="C6" s="120">
        <v>2012</v>
      </c>
      <c r="D6" s="120">
        <v>2013</v>
      </c>
      <c r="E6" s="120">
        <v>2014</v>
      </c>
      <c r="F6" s="120">
        <v>2015</v>
      </c>
    </row>
    <row r="7" spans="1:6" s="10" customFormat="1" ht="6.75" customHeight="1">
      <c r="A7" s="102"/>
      <c r="B7" s="126"/>
      <c r="C7" s="126"/>
      <c r="D7" s="126"/>
      <c r="E7" s="126"/>
      <c r="F7" s="126"/>
    </row>
    <row r="8" spans="1:6" s="10" customFormat="1" ht="16.5" customHeight="1" hidden="1">
      <c r="A8" s="118" t="s">
        <v>3</v>
      </c>
      <c r="B8" s="127">
        <f>B14+B18+B19+B20+B22+B23+B25+B26+B27+B28+B29+B30+B31+B32+B34+B35+B36+B37+B38+B39</f>
        <v>939976</v>
      </c>
      <c r="C8" s="127">
        <f>C14+C18+C19+C20+C22+C23+C25+C26+C27+C28+C29+C30+C31+C32+C34+C35+C36+C37+C38+C39</f>
        <v>988701</v>
      </c>
      <c r="D8" s="127">
        <f>D14+D18+D19+D20+D22+D23+D25+D26+D27+D28+D29+D30+D31+D32+D34+D35+D36+D37+D38+D39</f>
        <v>1045124</v>
      </c>
      <c r="E8" s="127">
        <f>E14+E18+E19+E20+E22+E23+E25+E26+E27+E28+E29+E30+E31+E32+E34+E35+E36+E37+E38+E39</f>
        <v>1109132</v>
      </c>
      <c r="F8" s="127">
        <f>F14+F18+F19+F20+F22+F23+F25+F26+F27+F28+F29+F30+F31+F32+F34+F35+F36+F37+F38+F39</f>
        <v>1182615</v>
      </c>
    </row>
    <row r="9" spans="1:6" s="10" customFormat="1" ht="16.5" customHeight="1" hidden="1">
      <c r="A9" s="107" t="s">
        <v>996</v>
      </c>
      <c r="B9" s="127"/>
      <c r="C9" s="127"/>
      <c r="D9" s="127"/>
      <c r="E9" s="127"/>
      <c r="F9" s="127"/>
    </row>
    <row r="10" spans="1:6" s="10" customFormat="1" ht="19.5" customHeight="1" hidden="1">
      <c r="A10" s="108" t="s">
        <v>280</v>
      </c>
      <c r="B10" s="256">
        <v>105.12</v>
      </c>
      <c r="C10" s="256">
        <v>105.12</v>
      </c>
      <c r="D10" s="256">
        <v>105.12</v>
      </c>
      <c r="E10" s="256">
        <v>105.12</v>
      </c>
      <c r="F10" s="256">
        <v>105.12</v>
      </c>
    </row>
    <row r="11" spans="1:6" s="10" customFormat="1" ht="19.5" customHeight="1" hidden="1">
      <c r="A11" s="108" t="s">
        <v>282</v>
      </c>
      <c r="B11" s="256">
        <v>117.21</v>
      </c>
      <c r="C11" s="256">
        <v>117.21</v>
      </c>
      <c r="D11" s="256">
        <v>117.21</v>
      </c>
      <c r="E11" s="256">
        <v>117.21</v>
      </c>
      <c r="F11" s="256">
        <v>117.21</v>
      </c>
    </row>
    <row r="12" spans="1:6" s="10" customFormat="1" ht="19.5" customHeight="1" hidden="1">
      <c r="A12" s="108" t="s">
        <v>281</v>
      </c>
      <c r="B12" s="256">
        <v>118.72</v>
      </c>
      <c r="C12" s="256">
        <v>118.72</v>
      </c>
      <c r="D12" s="256">
        <v>118.72</v>
      </c>
      <c r="E12" s="256">
        <v>118.72</v>
      </c>
      <c r="F12" s="256">
        <v>118.72</v>
      </c>
    </row>
    <row r="13" spans="1:6" s="10" customFormat="1" ht="19.5" customHeight="1" hidden="1">
      <c r="A13" s="107" t="s">
        <v>283</v>
      </c>
      <c r="B13" s="121"/>
      <c r="C13" s="121"/>
      <c r="D13" s="121"/>
      <c r="E13" s="121"/>
      <c r="F13" s="121"/>
    </row>
    <row r="14" spans="1:6" s="10" customFormat="1" ht="19.5" customHeight="1" hidden="1">
      <c r="A14" s="104" t="s">
        <v>285</v>
      </c>
      <c r="B14" s="121">
        <v>271460</v>
      </c>
      <c r="C14" s="121">
        <v>271460</v>
      </c>
      <c r="D14" s="121">
        <v>271460</v>
      </c>
      <c r="E14" s="121">
        <v>271460</v>
      </c>
      <c r="F14" s="121">
        <v>271460</v>
      </c>
    </row>
    <row r="15" spans="1:6" s="10" customFormat="1" ht="19.5" customHeight="1" hidden="1">
      <c r="A15" s="104" t="s">
        <v>286</v>
      </c>
      <c r="B15" s="121">
        <v>240857</v>
      </c>
      <c r="C15" s="121">
        <v>240857</v>
      </c>
      <c r="D15" s="121">
        <v>240857</v>
      </c>
      <c r="E15" s="121">
        <v>240857</v>
      </c>
      <c r="F15" s="121">
        <v>240857</v>
      </c>
    </row>
    <row r="16" spans="1:6" s="10" customFormat="1" ht="19.5" customHeight="1" hidden="1">
      <c r="A16" s="104" t="s">
        <v>287</v>
      </c>
      <c r="B16" s="121">
        <v>18580</v>
      </c>
      <c r="C16" s="121">
        <v>18580</v>
      </c>
      <c r="D16" s="121">
        <v>18580</v>
      </c>
      <c r="E16" s="121">
        <v>18580</v>
      </c>
      <c r="F16" s="121">
        <v>18580</v>
      </c>
    </row>
    <row r="17" spans="1:6" s="10" customFormat="1" ht="19.5" customHeight="1" hidden="1">
      <c r="A17" s="104" t="s">
        <v>288</v>
      </c>
      <c r="B17" s="121">
        <v>12023</v>
      </c>
      <c r="C17" s="121">
        <v>12023</v>
      </c>
      <c r="D17" s="121">
        <v>12023</v>
      </c>
      <c r="E17" s="121">
        <v>12023</v>
      </c>
      <c r="F17" s="121">
        <v>12023</v>
      </c>
    </row>
    <row r="18" spans="1:6" s="10" customFormat="1" ht="19.5" customHeight="1" hidden="1">
      <c r="A18" s="27" t="s">
        <v>6</v>
      </c>
      <c r="B18" s="121">
        <v>23617</v>
      </c>
      <c r="C18" s="121">
        <v>23617</v>
      </c>
      <c r="D18" s="121">
        <v>23617</v>
      </c>
      <c r="E18" s="121">
        <v>23617</v>
      </c>
      <c r="F18" s="121">
        <v>23617</v>
      </c>
    </row>
    <row r="19" spans="1:6" s="10" customFormat="1" ht="19.5" customHeight="1" hidden="1">
      <c r="A19" s="27" t="s">
        <v>7</v>
      </c>
      <c r="B19" s="121">
        <v>46957</v>
      </c>
      <c r="C19" s="121">
        <v>46957</v>
      </c>
      <c r="D19" s="121">
        <v>46957</v>
      </c>
      <c r="E19" s="121">
        <v>46957</v>
      </c>
      <c r="F19" s="121">
        <v>46957</v>
      </c>
    </row>
    <row r="20" spans="1:6" s="10" customFormat="1" ht="19.5" customHeight="1" hidden="1">
      <c r="A20" s="27" t="s">
        <v>8</v>
      </c>
      <c r="B20" s="122">
        <v>13749</v>
      </c>
      <c r="C20" s="122">
        <v>13749</v>
      </c>
      <c r="D20" s="122">
        <v>13749</v>
      </c>
      <c r="E20" s="122">
        <v>13749</v>
      </c>
      <c r="F20" s="122">
        <v>13749</v>
      </c>
    </row>
    <row r="21" spans="1:6" s="10" customFormat="1" ht="4.5" customHeight="1" hidden="1">
      <c r="A21" s="27"/>
      <c r="B21" s="122"/>
      <c r="C21" s="122"/>
      <c r="D21" s="122"/>
      <c r="E21" s="122"/>
      <c r="F21" s="122"/>
    </row>
    <row r="22" spans="1:6" s="10" customFormat="1" ht="25.5" hidden="1">
      <c r="A22" s="105" t="s">
        <v>284</v>
      </c>
      <c r="B22" s="122">
        <v>1627</v>
      </c>
      <c r="C22" s="122">
        <v>1627</v>
      </c>
      <c r="D22" s="122">
        <v>1627</v>
      </c>
      <c r="E22" s="122">
        <v>1627</v>
      </c>
      <c r="F22" s="122">
        <v>1627</v>
      </c>
    </row>
    <row r="23" spans="1:6" s="10" customFormat="1" ht="19.5" customHeight="1" hidden="1">
      <c r="A23" s="27" t="s">
        <v>10</v>
      </c>
      <c r="B23" s="122">
        <v>106590</v>
      </c>
      <c r="C23" s="122">
        <v>106590</v>
      </c>
      <c r="D23" s="122">
        <v>106590</v>
      </c>
      <c r="E23" s="122">
        <v>106590</v>
      </c>
      <c r="F23" s="122">
        <v>106590</v>
      </c>
    </row>
    <row r="24" spans="1:6" s="10" customFormat="1" ht="4.5" customHeight="1" hidden="1">
      <c r="A24" s="27"/>
      <c r="B24" s="123"/>
      <c r="C24" s="123"/>
      <c r="D24" s="123"/>
      <c r="E24" s="123"/>
      <c r="F24" s="123"/>
    </row>
    <row r="25" spans="1:6" s="10" customFormat="1" ht="38.25" hidden="1">
      <c r="A25" s="105" t="s">
        <v>289</v>
      </c>
      <c r="B25" s="39">
        <v>123384</v>
      </c>
      <c r="C25" s="39">
        <v>123384</v>
      </c>
      <c r="D25" s="39">
        <v>123384</v>
      </c>
      <c r="E25" s="39">
        <v>123384</v>
      </c>
      <c r="F25" s="39">
        <v>123384</v>
      </c>
    </row>
    <row r="26" spans="1:6" s="10" customFormat="1" ht="19.5" customHeight="1" hidden="1">
      <c r="A26" s="27" t="s">
        <v>290</v>
      </c>
      <c r="B26" s="124">
        <v>45311</v>
      </c>
      <c r="C26" s="124">
        <v>45311</v>
      </c>
      <c r="D26" s="124">
        <v>45311</v>
      </c>
      <c r="E26" s="124">
        <v>45311</v>
      </c>
      <c r="F26" s="124">
        <v>45311</v>
      </c>
    </row>
    <row r="27" spans="1:6" s="10" customFormat="1" ht="19.5" customHeight="1" hidden="1">
      <c r="A27" s="27" t="s">
        <v>12</v>
      </c>
      <c r="B27" s="124">
        <v>32651</v>
      </c>
      <c r="C27" s="124">
        <v>32651</v>
      </c>
      <c r="D27" s="124">
        <v>32651</v>
      </c>
      <c r="E27" s="124">
        <v>32651</v>
      </c>
      <c r="F27" s="124">
        <v>32651</v>
      </c>
    </row>
    <row r="28" spans="1:6" s="10" customFormat="1" ht="19.5" customHeight="1">
      <c r="A28" s="27" t="s">
        <v>291</v>
      </c>
      <c r="B28" s="124">
        <v>14795</v>
      </c>
      <c r="C28" s="124">
        <v>17420</v>
      </c>
      <c r="D28" s="124">
        <v>20460</v>
      </c>
      <c r="E28" s="124">
        <v>23908</v>
      </c>
      <c r="F28" s="124">
        <v>27868</v>
      </c>
    </row>
    <row r="29" spans="1:6" s="10" customFormat="1" ht="19.5" customHeight="1">
      <c r="A29" s="27" t="s">
        <v>292</v>
      </c>
      <c r="B29" s="124">
        <v>29278</v>
      </c>
      <c r="C29" s="124">
        <v>34472</v>
      </c>
      <c r="D29" s="124">
        <v>40487</v>
      </c>
      <c r="E29" s="124">
        <v>47311</v>
      </c>
      <c r="F29" s="124">
        <v>55345</v>
      </c>
    </row>
    <row r="30" spans="1:6" s="10" customFormat="1" ht="19.5" customHeight="1">
      <c r="A30" s="27" t="s">
        <v>294</v>
      </c>
      <c r="B30" s="124">
        <v>93392</v>
      </c>
      <c r="C30" s="124">
        <v>109961</v>
      </c>
      <c r="D30" s="124">
        <v>129148</v>
      </c>
      <c r="E30" s="124">
        <v>150915</v>
      </c>
      <c r="F30" s="124">
        <v>175715</v>
      </c>
    </row>
    <row r="31" spans="1:6" s="10" customFormat="1" ht="19.5" customHeight="1">
      <c r="A31" s="27" t="s">
        <v>293</v>
      </c>
      <c r="B31" s="124">
        <v>3425</v>
      </c>
      <c r="C31" s="124">
        <v>4033</v>
      </c>
      <c r="D31" s="124">
        <v>4737</v>
      </c>
      <c r="E31" s="124">
        <v>5535</v>
      </c>
      <c r="F31" s="124">
        <v>6454</v>
      </c>
    </row>
    <row r="32" spans="1:6" s="10" customFormat="1" ht="19.5" customHeight="1">
      <c r="A32" s="27" t="s">
        <v>295</v>
      </c>
      <c r="B32" s="124">
        <v>6437</v>
      </c>
      <c r="C32" s="124">
        <v>7579</v>
      </c>
      <c r="D32" s="124">
        <v>8901</v>
      </c>
      <c r="E32" s="124">
        <v>10401</v>
      </c>
      <c r="F32" s="124">
        <v>12125</v>
      </c>
    </row>
    <row r="33" spans="1:6" s="10" customFormat="1" ht="4.5" customHeight="1">
      <c r="A33" s="27"/>
      <c r="B33" s="124"/>
      <c r="C33" s="124"/>
      <c r="D33" s="124"/>
      <c r="E33" s="124"/>
      <c r="F33" s="124"/>
    </row>
    <row r="34" spans="1:6" s="10" customFormat="1" ht="25.5">
      <c r="A34" s="105" t="s">
        <v>296</v>
      </c>
      <c r="B34" s="124">
        <v>29331</v>
      </c>
      <c r="C34" s="124">
        <v>34535</v>
      </c>
      <c r="D34" s="124">
        <v>40561</v>
      </c>
      <c r="E34" s="124">
        <v>47397</v>
      </c>
      <c r="F34" s="124">
        <v>55247</v>
      </c>
    </row>
    <row r="35" spans="1:6" s="10" customFormat="1" ht="19.5" customHeight="1">
      <c r="A35" s="27" t="s">
        <v>297</v>
      </c>
      <c r="B35" s="124">
        <v>44138</v>
      </c>
      <c r="C35" s="124">
        <v>51969</v>
      </c>
      <c r="D35" s="124">
        <v>61037</v>
      </c>
      <c r="E35" s="124">
        <v>71324</v>
      </c>
      <c r="F35" s="124">
        <v>83115</v>
      </c>
    </row>
    <row r="36" spans="1:6" s="10" customFormat="1" ht="19.5" customHeight="1">
      <c r="A36" s="27" t="s">
        <v>298</v>
      </c>
      <c r="B36" s="124">
        <v>20662</v>
      </c>
      <c r="C36" s="124">
        <v>24328</v>
      </c>
      <c r="D36" s="124">
        <v>28573</v>
      </c>
      <c r="E36" s="124">
        <v>33389</v>
      </c>
      <c r="F36" s="124">
        <v>38917</v>
      </c>
    </row>
    <row r="37" spans="1:6" s="10" customFormat="1" ht="19.5" customHeight="1">
      <c r="A37" s="27" t="s">
        <v>299</v>
      </c>
      <c r="B37" s="124">
        <v>12200</v>
      </c>
      <c r="C37" s="124">
        <v>14365</v>
      </c>
      <c r="D37" s="124">
        <v>16872</v>
      </c>
      <c r="E37" s="124">
        <v>19716</v>
      </c>
      <c r="F37" s="124">
        <v>22979</v>
      </c>
    </row>
    <row r="38" spans="1:6" s="10" customFormat="1" ht="19.5" customHeight="1">
      <c r="A38" s="27" t="s">
        <v>300</v>
      </c>
      <c r="B38" s="124">
        <v>19830</v>
      </c>
      <c r="C38" s="124">
        <v>23348</v>
      </c>
      <c r="D38" s="124">
        <v>27422</v>
      </c>
      <c r="E38" s="124">
        <v>32044</v>
      </c>
      <c r="F38" s="124">
        <v>37353</v>
      </c>
    </row>
    <row r="39" spans="1:6" s="10" customFormat="1" ht="25.5">
      <c r="A39" s="105" t="s">
        <v>301</v>
      </c>
      <c r="B39" s="124">
        <v>1142</v>
      </c>
      <c r="C39" s="124">
        <v>1345</v>
      </c>
      <c r="D39" s="124">
        <v>1580</v>
      </c>
      <c r="E39" s="124">
        <v>1846</v>
      </c>
      <c r="F39" s="124">
        <v>2151</v>
      </c>
    </row>
    <row r="40" spans="1:6" s="10" customFormat="1" ht="19.5" customHeight="1">
      <c r="A40" s="53" t="s">
        <v>302</v>
      </c>
      <c r="B40" s="308">
        <v>0</v>
      </c>
      <c r="C40" s="308">
        <v>0</v>
      </c>
      <c r="D40" s="308">
        <v>0</v>
      </c>
      <c r="E40" s="308">
        <v>0</v>
      </c>
      <c r="F40" s="308">
        <v>0</v>
      </c>
    </row>
    <row r="41" spans="2:4" s="101" customFormat="1" ht="18" customHeight="1">
      <c r="B41" s="100"/>
      <c r="C41" s="100"/>
      <c r="D41" s="100"/>
    </row>
    <row r="42" s="101" customFormat="1" ht="18" customHeight="1"/>
    <row r="43" ht="18" customHeight="1">
      <c r="A43" s="101"/>
    </row>
    <row r="44" ht="18" customHeight="1">
      <c r="A44" s="101"/>
    </row>
    <row r="45" ht="18" customHeight="1"/>
  </sheetData>
  <sheetProtection/>
  <mergeCells count="2">
    <mergeCell ref="A2:F2"/>
    <mergeCell ref="A3:F3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&amp;P+8&amp;]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43"/>
  </sheetPr>
  <dimension ref="A1:L28"/>
  <sheetViews>
    <sheetView zoomScalePageLayoutView="0" workbookViewId="0" topLeftCell="A7">
      <selection activeCell="A26" sqref="A26"/>
    </sheetView>
  </sheetViews>
  <sheetFormatPr defaultColWidth="8.796875" defaultRowHeight="15"/>
  <cols>
    <col min="1" max="1" width="16.796875" style="8" customWidth="1"/>
    <col min="2" max="2" width="9.09765625" style="8" customWidth="1"/>
    <col min="3" max="3" width="1.69921875" style="8" customWidth="1"/>
    <col min="4" max="4" width="7.8984375" style="8" customWidth="1"/>
    <col min="5" max="5" width="2.59765625" style="8" customWidth="1"/>
    <col min="6" max="6" width="10.59765625" style="8" customWidth="1"/>
    <col min="7" max="16384" width="8.8984375" style="8" customWidth="1"/>
  </cols>
  <sheetData>
    <row r="1" spans="1:6" ht="15" customHeight="1">
      <c r="A1" s="8" t="s">
        <v>788</v>
      </c>
      <c r="B1" s="9"/>
      <c r="C1" s="9"/>
      <c r="D1" s="9"/>
      <c r="E1" s="9"/>
      <c r="F1" s="9"/>
    </row>
    <row r="2" spans="1:6" ht="24.75" customHeight="1">
      <c r="A2" s="191" t="s">
        <v>789</v>
      </c>
      <c r="B2" s="191"/>
      <c r="C2" s="191"/>
      <c r="D2" s="191"/>
      <c r="E2" s="191"/>
      <c r="F2" s="191"/>
    </row>
    <row r="3" spans="1:6" ht="16.5">
      <c r="A3" s="192" t="s">
        <v>1208</v>
      </c>
      <c r="B3" s="69"/>
      <c r="C3" s="69"/>
      <c r="D3" s="69"/>
      <c r="E3" s="69"/>
      <c r="F3" s="69"/>
    </row>
    <row r="4" spans="1:6" ht="18" customHeight="1">
      <c r="A4" s="192" t="s">
        <v>1117</v>
      </c>
      <c r="B4" s="69"/>
      <c r="C4" s="69"/>
      <c r="D4" s="69"/>
      <c r="E4" s="69"/>
      <c r="F4" s="69"/>
    </row>
    <row r="5" ht="15.75" customHeight="1"/>
    <row r="6" spans="1:6" ht="15" customHeight="1">
      <c r="A6" s="189"/>
      <c r="B6" s="727" t="s">
        <v>790</v>
      </c>
      <c r="C6" s="730"/>
      <c r="D6" s="730"/>
      <c r="E6" s="730"/>
      <c r="F6" s="728"/>
    </row>
    <row r="7" spans="1:6" ht="23.25" customHeight="1">
      <c r="A7" s="62"/>
      <c r="B7" s="729" t="s">
        <v>791</v>
      </c>
      <c r="C7" s="731"/>
      <c r="D7" s="727" t="s">
        <v>792</v>
      </c>
      <c r="E7" s="728"/>
      <c r="F7" s="200" t="s">
        <v>793</v>
      </c>
    </row>
    <row r="8" spans="1:6" ht="7.5" customHeight="1">
      <c r="A8" s="189"/>
      <c r="B8" s="304"/>
      <c r="C8" s="302"/>
      <c r="D8" s="307"/>
      <c r="E8" s="306"/>
      <c r="F8" s="86"/>
    </row>
    <row r="9" spans="1:12" ht="19.5" customHeight="1">
      <c r="A9" s="76" t="s">
        <v>226</v>
      </c>
      <c r="B9" s="390">
        <f>SUM(B10:B24)</f>
        <v>381</v>
      </c>
      <c r="C9" s="391"/>
      <c r="D9" s="390">
        <f>SUM(D10:D24)</f>
        <v>186</v>
      </c>
      <c r="E9" s="391"/>
      <c r="F9" s="445">
        <f>SUM(F10:F24)</f>
        <v>2258</v>
      </c>
      <c r="H9" s="443"/>
      <c r="I9" s="429"/>
      <c r="J9" s="429"/>
      <c r="K9" s="429"/>
      <c r="L9" s="429"/>
    </row>
    <row r="10" spans="1:12" ht="18.75" customHeight="1">
      <c r="A10" s="138" t="s">
        <v>353</v>
      </c>
      <c r="B10" s="392">
        <v>32</v>
      </c>
      <c r="C10" s="393"/>
      <c r="D10" s="392">
        <v>18</v>
      </c>
      <c r="E10" s="393"/>
      <c r="F10" s="299">
        <v>109</v>
      </c>
      <c r="H10" s="444"/>
      <c r="L10" s="429"/>
    </row>
    <row r="11" spans="1:12" ht="18.75" customHeight="1">
      <c r="A11" s="138" t="s">
        <v>354</v>
      </c>
      <c r="B11" s="392">
        <v>86</v>
      </c>
      <c r="C11" s="393"/>
      <c r="D11" s="392">
        <v>43</v>
      </c>
      <c r="E11" s="393"/>
      <c r="F11" s="299">
        <v>203</v>
      </c>
      <c r="H11" s="444"/>
      <c r="L11" s="429"/>
    </row>
    <row r="12" spans="1:12" ht="18.75" customHeight="1">
      <c r="A12" s="138" t="s">
        <v>355</v>
      </c>
      <c r="B12" s="392">
        <v>25</v>
      </c>
      <c r="C12" s="393"/>
      <c r="D12" s="392">
        <v>5</v>
      </c>
      <c r="E12" s="393"/>
      <c r="F12" s="299">
        <v>24</v>
      </c>
      <c r="H12" s="444"/>
      <c r="L12" s="429"/>
    </row>
    <row r="13" spans="1:12" ht="18.75" customHeight="1">
      <c r="A13" s="138" t="s">
        <v>356</v>
      </c>
      <c r="B13" s="392">
        <v>30</v>
      </c>
      <c r="C13" s="393"/>
      <c r="D13" s="392">
        <v>13</v>
      </c>
      <c r="E13" s="393"/>
      <c r="F13" s="299">
        <v>57</v>
      </c>
      <c r="H13" s="444"/>
      <c r="L13" s="429"/>
    </row>
    <row r="14" spans="1:12" ht="18.75" customHeight="1">
      <c r="A14" s="138" t="s">
        <v>357</v>
      </c>
      <c r="B14" s="392">
        <v>44</v>
      </c>
      <c r="C14" s="393"/>
      <c r="D14" s="392">
        <v>6</v>
      </c>
      <c r="E14" s="393"/>
      <c r="F14" s="299">
        <v>57</v>
      </c>
      <c r="H14" s="444"/>
      <c r="L14" s="429"/>
    </row>
    <row r="15" spans="1:12" ht="18.75" customHeight="1">
      <c r="A15" s="138" t="s">
        <v>358</v>
      </c>
      <c r="B15" s="394">
        <v>2</v>
      </c>
      <c r="C15" s="395"/>
      <c r="D15" s="394">
        <v>1</v>
      </c>
      <c r="E15" s="395"/>
      <c r="F15" s="299">
        <v>5</v>
      </c>
      <c r="H15" s="444"/>
      <c r="L15" s="429"/>
    </row>
    <row r="16" spans="1:12" ht="18.75" customHeight="1">
      <c r="A16" s="138" t="s">
        <v>359</v>
      </c>
      <c r="B16" s="392">
        <v>31</v>
      </c>
      <c r="C16" s="393"/>
      <c r="D16" s="392">
        <v>20</v>
      </c>
      <c r="E16" s="393"/>
      <c r="F16" s="299">
        <v>240</v>
      </c>
      <c r="H16" s="444"/>
      <c r="L16" s="429"/>
    </row>
    <row r="17" spans="1:12" ht="18.75" customHeight="1">
      <c r="A17" s="138" t="s">
        <v>360</v>
      </c>
      <c r="B17" s="396">
        <v>46</v>
      </c>
      <c r="C17" s="397"/>
      <c r="D17" s="396">
        <v>23</v>
      </c>
      <c r="E17" s="397"/>
      <c r="F17" s="299">
        <v>295</v>
      </c>
      <c r="H17" s="444"/>
      <c r="L17" s="429"/>
    </row>
    <row r="18" spans="1:12" ht="18.75" customHeight="1">
      <c r="A18" s="138" t="s">
        <v>361</v>
      </c>
      <c r="B18" s="396">
        <v>23</v>
      </c>
      <c r="C18" s="397"/>
      <c r="D18" s="396">
        <v>6</v>
      </c>
      <c r="E18" s="397"/>
      <c r="F18" s="299">
        <v>59</v>
      </c>
      <c r="H18" s="444"/>
      <c r="L18" s="429"/>
    </row>
    <row r="19" spans="1:12" ht="18.75" customHeight="1">
      <c r="A19" s="138" t="s">
        <v>362</v>
      </c>
      <c r="B19" s="396">
        <v>10</v>
      </c>
      <c r="C19" s="397"/>
      <c r="D19" s="396">
        <v>9</v>
      </c>
      <c r="E19" s="397"/>
      <c r="F19" s="299">
        <v>41</v>
      </c>
      <c r="H19" s="444"/>
      <c r="L19" s="429"/>
    </row>
    <row r="20" spans="1:12" ht="18.75" customHeight="1">
      <c r="A20" s="138" t="s">
        <v>363</v>
      </c>
      <c r="B20" s="396">
        <v>5</v>
      </c>
      <c r="C20" s="397"/>
      <c r="D20" s="396">
        <v>8</v>
      </c>
      <c r="E20" s="397"/>
      <c r="F20" s="299">
        <v>57</v>
      </c>
      <c r="H20" s="444"/>
      <c r="L20" s="429"/>
    </row>
    <row r="21" spans="1:12" ht="18.75" customHeight="1">
      <c r="A21" s="138" t="s">
        <v>364</v>
      </c>
      <c r="B21" s="396">
        <v>5</v>
      </c>
      <c r="C21" s="397"/>
      <c r="D21" s="396">
        <v>4</v>
      </c>
      <c r="E21" s="397"/>
      <c r="F21" s="299">
        <v>173</v>
      </c>
      <c r="H21" s="444"/>
      <c r="L21" s="429"/>
    </row>
    <row r="22" spans="1:12" ht="18.75" customHeight="1">
      <c r="A22" s="138" t="s">
        <v>365</v>
      </c>
      <c r="B22" s="396">
        <v>16</v>
      </c>
      <c r="C22" s="397"/>
      <c r="D22" s="396">
        <v>11</v>
      </c>
      <c r="E22" s="397"/>
      <c r="F22" s="299">
        <v>141</v>
      </c>
      <c r="H22" s="444"/>
      <c r="L22" s="429"/>
    </row>
    <row r="23" spans="1:12" ht="18.75" customHeight="1">
      <c r="A23" s="138" t="s">
        <v>366</v>
      </c>
      <c r="B23" s="396">
        <v>10</v>
      </c>
      <c r="C23" s="397"/>
      <c r="D23" s="396">
        <v>6</v>
      </c>
      <c r="E23" s="397"/>
      <c r="F23" s="299">
        <v>65</v>
      </c>
      <c r="H23" s="444"/>
      <c r="L23" s="429"/>
    </row>
    <row r="24" spans="1:12" ht="15" customHeight="1">
      <c r="A24" s="138" t="s">
        <v>367</v>
      </c>
      <c r="B24" s="396">
        <v>16</v>
      </c>
      <c r="C24" s="397"/>
      <c r="D24" s="396">
        <v>13</v>
      </c>
      <c r="E24" s="397"/>
      <c r="F24" s="299">
        <v>732</v>
      </c>
      <c r="H24" s="444"/>
      <c r="L24" s="429"/>
    </row>
    <row r="25" spans="1:6" ht="7.5" customHeight="1">
      <c r="A25" s="62"/>
      <c r="B25" s="305"/>
      <c r="C25" s="303"/>
      <c r="D25" s="305"/>
      <c r="E25" s="303"/>
      <c r="F25" s="90"/>
    </row>
    <row r="26" spans="1:6" ht="12.75">
      <c r="A26" s="428" t="s">
        <v>1209</v>
      </c>
      <c r="B26" s="429"/>
      <c r="D26" s="429"/>
      <c r="F26" s="429"/>
    </row>
    <row r="27" ht="12.75">
      <c r="A27" s="8" t="s">
        <v>1211</v>
      </c>
    </row>
    <row r="28" ht="12.75">
      <c r="A28" s="8" t="s">
        <v>1210</v>
      </c>
    </row>
  </sheetData>
  <sheetProtection/>
  <mergeCells count="3">
    <mergeCell ref="B6:F6"/>
    <mergeCell ref="B7:C7"/>
    <mergeCell ref="D7:E7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&amp;P+82&amp;]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43"/>
  </sheetPr>
  <dimension ref="A1:D34"/>
  <sheetViews>
    <sheetView zoomScalePageLayoutView="0" workbookViewId="0" topLeftCell="A7">
      <selection activeCell="F24" sqref="F24"/>
    </sheetView>
  </sheetViews>
  <sheetFormatPr defaultColWidth="8.796875" defaultRowHeight="15"/>
  <cols>
    <col min="1" max="1" width="16.8984375" style="8" customWidth="1"/>
    <col min="2" max="2" width="11.796875" style="8" customWidth="1"/>
    <col min="3" max="3" width="10.09765625" style="8" customWidth="1"/>
    <col min="4" max="4" width="10.796875" style="8" customWidth="1"/>
    <col min="5" max="16384" width="8.8984375" style="8" customWidth="1"/>
  </cols>
  <sheetData>
    <row r="1" spans="1:4" ht="15" customHeight="1">
      <c r="A1" s="8" t="s">
        <v>794</v>
      </c>
      <c r="C1" s="9"/>
      <c r="D1" s="9"/>
    </row>
    <row r="2" spans="1:4" ht="19.5">
      <c r="A2" s="191" t="s">
        <v>789</v>
      </c>
      <c r="B2" s="191"/>
      <c r="C2" s="191"/>
      <c r="D2" s="191"/>
    </row>
    <row r="3" spans="1:4" ht="19.5">
      <c r="A3" s="192" t="s">
        <v>1208</v>
      </c>
      <c r="B3" s="191"/>
      <c r="C3" s="191"/>
      <c r="D3" s="191"/>
    </row>
    <row r="4" spans="1:4" ht="18" customHeight="1">
      <c r="A4" s="192" t="s">
        <v>1212</v>
      </c>
      <c r="B4" s="69"/>
      <c r="C4" s="69"/>
      <c r="D4" s="69"/>
    </row>
    <row r="5" ht="12.75" customHeight="1">
      <c r="D5" s="197"/>
    </row>
    <row r="6" spans="1:4" ht="15" customHeight="1">
      <c r="A6" s="189"/>
      <c r="B6" s="727" t="s">
        <v>795</v>
      </c>
      <c r="C6" s="730"/>
      <c r="D6" s="728"/>
    </row>
    <row r="7" spans="1:4" ht="15" customHeight="1">
      <c r="A7" s="66"/>
      <c r="B7" s="13" t="s">
        <v>791</v>
      </c>
      <c r="C7" s="13" t="s">
        <v>792</v>
      </c>
      <c r="D7" s="196" t="s">
        <v>793</v>
      </c>
    </row>
    <row r="8" spans="1:4" ht="7.5" customHeight="1">
      <c r="A8" s="156"/>
      <c r="B8" s="157"/>
      <c r="C8" s="157"/>
      <c r="D8" s="157"/>
    </row>
    <row r="9" spans="1:4" ht="12.75">
      <c r="A9" s="76" t="s">
        <v>226</v>
      </c>
      <c r="B9" s="198">
        <f>SUM(B10:B24)</f>
        <v>284</v>
      </c>
      <c r="C9" s="198">
        <f>SUM(C10:C24)</f>
        <v>537</v>
      </c>
      <c r="D9" s="198">
        <f>SUM(D10:D24)</f>
        <v>269</v>
      </c>
    </row>
    <row r="10" spans="1:4" ht="13.5" customHeight="1">
      <c r="A10" s="138" t="s">
        <v>353</v>
      </c>
      <c r="B10" s="193">
        <v>41</v>
      </c>
      <c r="C10" s="193">
        <v>59</v>
      </c>
      <c r="D10" s="199">
        <v>6</v>
      </c>
    </row>
    <row r="11" spans="1:4" ht="13.5" customHeight="1">
      <c r="A11" s="138" t="s">
        <v>354</v>
      </c>
      <c r="B11" s="193">
        <v>70</v>
      </c>
      <c r="C11" s="193">
        <v>141</v>
      </c>
      <c r="D11" s="199">
        <v>12</v>
      </c>
    </row>
    <row r="12" spans="1:4" ht="13.5" customHeight="1">
      <c r="A12" s="138" t="s">
        <v>355</v>
      </c>
      <c r="B12" s="193">
        <v>9</v>
      </c>
      <c r="C12" s="193">
        <v>13</v>
      </c>
      <c r="D12" s="199">
        <v>1</v>
      </c>
    </row>
    <row r="13" spans="1:4" ht="13.5" customHeight="1">
      <c r="A13" s="138" t="s">
        <v>356</v>
      </c>
      <c r="B13" s="193">
        <v>23</v>
      </c>
      <c r="C13" s="193">
        <v>23</v>
      </c>
      <c r="D13" s="199">
        <v>8</v>
      </c>
    </row>
    <row r="14" spans="1:4" ht="13.5" customHeight="1">
      <c r="A14" s="138" t="s">
        <v>357</v>
      </c>
      <c r="B14" s="193">
        <v>18</v>
      </c>
      <c r="C14" s="193">
        <v>22</v>
      </c>
      <c r="D14" s="199">
        <v>6</v>
      </c>
    </row>
    <row r="15" spans="1:4" ht="13.5" customHeight="1">
      <c r="A15" s="138" t="s">
        <v>358</v>
      </c>
      <c r="B15" s="193">
        <v>1</v>
      </c>
      <c r="C15" s="193">
        <v>1</v>
      </c>
      <c r="D15" s="199">
        <v>1</v>
      </c>
    </row>
    <row r="16" spans="1:4" ht="13.5" customHeight="1">
      <c r="A16" s="138" t="s">
        <v>359</v>
      </c>
      <c r="B16" s="193">
        <v>26</v>
      </c>
      <c r="C16" s="193">
        <v>44</v>
      </c>
      <c r="D16" s="199">
        <v>29</v>
      </c>
    </row>
    <row r="17" spans="1:4" ht="13.5" customHeight="1">
      <c r="A17" s="138" t="s">
        <v>360</v>
      </c>
      <c r="B17" s="193">
        <v>28</v>
      </c>
      <c r="C17" s="193">
        <v>82</v>
      </c>
      <c r="D17" s="199">
        <v>26</v>
      </c>
    </row>
    <row r="18" spans="1:4" ht="13.5" customHeight="1">
      <c r="A18" s="138" t="s">
        <v>361</v>
      </c>
      <c r="B18" s="193">
        <v>15</v>
      </c>
      <c r="C18" s="193">
        <v>9</v>
      </c>
      <c r="D18" s="199">
        <v>1</v>
      </c>
    </row>
    <row r="19" spans="1:4" ht="13.5" customHeight="1">
      <c r="A19" s="138" t="s">
        <v>362</v>
      </c>
      <c r="B19" s="193">
        <v>8</v>
      </c>
      <c r="C19" s="193">
        <v>12</v>
      </c>
      <c r="D19" s="199">
        <v>2</v>
      </c>
    </row>
    <row r="20" spans="1:4" ht="13.5" customHeight="1">
      <c r="A20" s="138" t="s">
        <v>363</v>
      </c>
      <c r="B20" s="193">
        <v>5</v>
      </c>
      <c r="C20" s="193">
        <v>16</v>
      </c>
      <c r="D20" s="199">
        <v>10</v>
      </c>
    </row>
    <row r="21" spans="1:4" ht="13.5" customHeight="1">
      <c r="A21" s="138" t="s">
        <v>364</v>
      </c>
      <c r="B21" s="193">
        <v>5</v>
      </c>
      <c r="C21" s="193">
        <v>20</v>
      </c>
      <c r="D21" s="199">
        <v>12</v>
      </c>
    </row>
    <row r="22" spans="1:4" ht="13.5" customHeight="1">
      <c r="A22" s="138" t="s">
        <v>365</v>
      </c>
      <c r="B22" s="193">
        <v>14</v>
      </c>
      <c r="C22" s="193">
        <v>30</v>
      </c>
      <c r="D22" s="199">
        <v>19</v>
      </c>
    </row>
    <row r="23" spans="1:4" ht="13.5" customHeight="1">
      <c r="A23" s="138" t="s">
        <v>366</v>
      </c>
      <c r="B23" s="193">
        <v>10</v>
      </c>
      <c r="C23" s="193">
        <v>23</v>
      </c>
      <c r="D23" s="199">
        <v>5</v>
      </c>
    </row>
    <row r="24" spans="1:4" ht="13.5" customHeight="1">
      <c r="A24" s="138" t="s">
        <v>367</v>
      </c>
      <c r="B24" s="193">
        <v>11</v>
      </c>
      <c r="C24" s="193">
        <v>42</v>
      </c>
      <c r="D24" s="199">
        <v>131</v>
      </c>
    </row>
    <row r="25" spans="1:4" ht="4.5" customHeight="1">
      <c r="A25" s="62"/>
      <c r="B25" s="62"/>
      <c r="C25" s="90"/>
      <c r="D25" s="62"/>
    </row>
    <row r="26" spans="1:4" ht="16.5" customHeight="1">
      <c r="A26" s="194" t="s">
        <v>1213</v>
      </c>
      <c r="B26" s="33"/>
      <c r="C26" s="33"/>
      <c r="D26" s="33"/>
    </row>
    <row r="27" ht="13.5" customHeight="1">
      <c r="A27" s="49" t="s">
        <v>1214</v>
      </c>
    </row>
    <row r="28" ht="15.75" customHeight="1">
      <c r="A28" s="8" t="s">
        <v>1215</v>
      </c>
    </row>
    <row r="29" spans="1:4" ht="12.75">
      <c r="A29" s="8" t="s">
        <v>1216</v>
      </c>
      <c r="D29" s="9"/>
    </row>
    <row r="30" spans="1:3" ht="15.75" customHeight="1">
      <c r="A30" s="8" t="s">
        <v>1029</v>
      </c>
      <c r="C30" s="8" t="s">
        <v>1088</v>
      </c>
    </row>
    <row r="31" ht="15.75" customHeight="1">
      <c r="A31" s="8" t="s">
        <v>1089</v>
      </c>
    </row>
    <row r="32" ht="15.75" customHeight="1">
      <c r="A32" s="8" t="s">
        <v>1090</v>
      </c>
    </row>
    <row r="33" ht="15.75" customHeight="1">
      <c r="A33" s="8" t="s">
        <v>1096</v>
      </c>
    </row>
    <row r="34" ht="15.75" customHeight="1">
      <c r="A34" s="8" t="s">
        <v>1217</v>
      </c>
    </row>
  </sheetData>
  <sheetProtection/>
  <mergeCells count="1">
    <mergeCell ref="B6:D6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&amp;P+83&amp;]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43"/>
  </sheetPr>
  <dimension ref="A1:C23"/>
  <sheetViews>
    <sheetView zoomScalePageLayoutView="0" workbookViewId="0" topLeftCell="A1">
      <selection activeCell="E10" sqref="E10"/>
    </sheetView>
  </sheetViews>
  <sheetFormatPr defaultColWidth="8.796875" defaultRowHeight="15"/>
  <cols>
    <col min="1" max="1" width="24.59765625" style="8" customWidth="1"/>
    <col min="2" max="2" width="12.296875" style="8" customWidth="1"/>
    <col min="3" max="3" width="12.796875" style="8" customWidth="1"/>
    <col min="4" max="16384" width="8.8984375" style="8" customWidth="1"/>
  </cols>
  <sheetData>
    <row r="1" spans="1:3" ht="15" customHeight="1">
      <c r="A1" s="8" t="s">
        <v>796</v>
      </c>
      <c r="C1" s="9"/>
    </row>
    <row r="2" spans="1:3" ht="27" customHeight="1">
      <c r="A2" s="58" t="s">
        <v>797</v>
      </c>
      <c r="B2" s="69"/>
      <c r="C2" s="69"/>
    </row>
    <row r="3" spans="1:3" ht="19.5" customHeight="1">
      <c r="A3" s="11" t="s">
        <v>1208</v>
      </c>
      <c r="B3" s="69"/>
      <c r="C3" s="69"/>
    </row>
    <row r="4" ht="18" customHeight="1"/>
    <row r="5" spans="1:3" ht="20.25" customHeight="1">
      <c r="A5" s="195"/>
      <c r="B5" s="13" t="s">
        <v>798</v>
      </c>
      <c r="C5" s="196" t="s">
        <v>799</v>
      </c>
    </row>
    <row r="6" spans="1:3" ht="21" customHeight="1">
      <c r="A6" s="76" t="s">
        <v>226</v>
      </c>
      <c r="B6" s="456">
        <f>SUM(B7:B21)</f>
        <v>37</v>
      </c>
      <c r="C6" s="456">
        <f>SUM(C7:C21)</f>
        <v>640</v>
      </c>
    </row>
    <row r="7" spans="1:3" ht="18" customHeight="1">
      <c r="A7" s="138" t="s">
        <v>353</v>
      </c>
      <c r="B7" s="457">
        <v>2</v>
      </c>
      <c r="C7" s="458">
        <v>48</v>
      </c>
    </row>
    <row r="8" spans="1:3" ht="18" customHeight="1">
      <c r="A8" s="138" t="s">
        <v>354</v>
      </c>
      <c r="B8" s="457">
        <v>2</v>
      </c>
      <c r="C8" s="458">
        <v>40</v>
      </c>
    </row>
    <row r="9" spans="1:3" ht="18" customHeight="1">
      <c r="A9" s="138" t="s">
        <v>355</v>
      </c>
      <c r="B9" s="457">
        <v>0</v>
      </c>
      <c r="C9" s="458">
        <v>0</v>
      </c>
    </row>
    <row r="10" spans="1:3" ht="18" customHeight="1">
      <c r="A10" s="138" t="s">
        <v>356</v>
      </c>
      <c r="B10" s="457">
        <v>2</v>
      </c>
      <c r="C10" s="458">
        <v>42</v>
      </c>
    </row>
    <row r="11" spans="1:3" ht="18" customHeight="1">
      <c r="A11" s="138" t="s">
        <v>357</v>
      </c>
      <c r="B11" s="457">
        <v>0</v>
      </c>
      <c r="C11" s="458">
        <v>0</v>
      </c>
    </row>
    <row r="12" spans="1:3" ht="18" customHeight="1">
      <c r="A12" s="138" t="s">
        <v>358</v>
      </c>
      <c r="B12" s="457">
        <v>0</v>
      </c>
      <c r="C12" s="458">
        <v>0</v>
      </c>
    </row>
    <row r="13" spans="1:3" ht="18" customHeight="1">
      <c r="A13" s="138" t="s">
        <v>359</v>
      </c>
      <c r="B13" s="457">
        <v>9</v>
      </c>
      <c r="C13" s="458">
        <v>152</v>
      </c>
    </row>
    <row r="14" spans="1:3" ht="18" customHeight="1">
      <c r="A14" s="138" t="s">
        <v>360</v>
      </c>
      <c r="B14" s="457">
        <v>5</v>
      </c>
      <c r="C14" s="458">
        <v>98</v>
      </c>
    </row>
    <row r="15" spans="1:3" ht="18" customHeight="1">
      <c r="A15" s="138" t="s">
        <v>361</v>
      </c>
      <c r="B15" s="457">
        <v>0</v>
      </c>
      <c r="C15" s="458">
        <v>0</v>
      </c>
    </row>
    <row r="16" spans="1:3" ht="18" customHeight="1">
      <c r="A16" s="138" t="s">
        <v>362</v>
      </c>
      <c r="B16" s="457">
        <v>0</v>
      </c>
      <c r="C16" s="458">
        <v>0</v>
      </c>
    </row>
    <row r="17" spans="1:3" ht="18" customHeight="1">
      <c r="A17" s="138" t="s">
        <v>363</v>
      </c>
      <c r="B17" s="457">
        <v>3</v>
      </c>
      <c r="C17" s="458">
        <v>30</v>
      </c>
    </row>
    <row r="18" spans="1:3" ht="18" customHeight="1">
      <c r="A18" s="138" t="s">
        <v>364</v>
      </c>
      <c r="B18" s="457">
        <v>4</v>
      </c>
      <c r="C18" s="458">
        <v>56</v>
      </c>
    </row>
    <row r="19" spans="1:3" ht="18" customHeight="1">
      <c r="A19" s="138" t="s">
        <v>365</v>
      </c>
      <c r="B19" s="457">
        <v>4</v>
      </c>
      <c r="C19" s="458">
        <v>48</v>
      </c>
    </row>
    <row r="20" spans="1:3" ht="18" customHeight="1">
      <c r="A20" s="138" t="s">
        <v>366</v>
      </c>
      <c r="B20" s="457">
        <v>0</v>
      </c>
      <c r="C20" s="458">
        <v>0</v>
      </c>
    </row>
    <row r="21" spans="1:3" ht="18" customHeight="1">
      <c r="A21" s="138" t="s">
        <v>367</v>
      </c>
      <c r="B21" s="457">
        <v>6</v>
      </c>
      <c r="C21" s="458">
        <v>126</v>
      </c>
    </row>
    <row r="22" spans="1:3" ht="7.5" customHeight="1">
      <c r="A22" s="62"/>
      <c r="B22" s="324"/>
      <c r="C22" s="324"/>
    </row>
    <row r="23" ht="15.75" customHeight="1">
      <c r="A23" s="428" t="s">
        <v>1102</v>
      </c>
    </row>
  </sheetData>
  <sheetProtection/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&amp;P+84&amp;]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43"/>
  </sheetPr>
  <dimension ref="A1:H24"/>
  <sheetViews>
    <sheetView zoomScalePageLayoutView="0" workbookViewId="0" topLeftCell="A1">
      <selection activeCell="K7" sqref="K7"/>
    </sheetView>
  </sheetViews>
  <sheetFormatPr defaultColWidth="8.796875" defaultRowHeight="15"/>
  <cols>
    <col min="1" max="1" width="16" style="8" customWidth="1"/>
    <col min="2" max="2" width="5.796875" style="8" customWidth="1"/>
    <col min="3" max="7" width="4.796875" style="8" customWidth="1"/>
    <col min="8" max="8" width="4" style="8" customWidth="1"/>
    <col min="9" max="16384" width="8.8984375" style="8" customWidth="1"/>
  </cols>
  <sheetData>
    <row r="1" spans="1:3" ht="15" customHeight="1">
      <c r="A1" s="8" t="s">
        <v>800</v>
      </c>
      <c r="C1" s="9"/>
    </row>
    <row r="2" spans="1:8" ht="26.25" customHeight="1">
      <c r="A2" s="688" t="s">
        <v>1103</v>
      </c>
      <c r="B2" s="672"/>
      <c r="C2" s="672"/>
      <c r="D2" s="672"/>
      <c r="E2" s="672"/>
      <c r="F2" s="672"/>
      <c r="G2" s="672"/>
      <c r="H2" s="672"/>
    </row>
    <row r="3" ht="16.5">
      <c r="C3" s="454" t="s">
        <v>1208</v>
      </c>
    </row>
    <row r="4" ht="11.25" customHeight="1"/>
    <row r="5" spans="1:8" ht="53.25" customHeight="1">
      <c r="A5" s="75"/>
      <c r="B5" s="607" t="s">
        <v>177</v>
      </c>
      <c r="C5" s="61" t="s">
        <v>1104</v>
      </c>
      <c r="D5" s="514" t="s">
        <v>1105</v>
      </c>
      <c r="E5" s="514" t="s">
        <v>1106</v>
      </c>
      <c r="F5" s="514" t="s">
        <v>1107</v>
      </c>
      <c r="G5" s="514" t="s">
        <v>1108</v>
      </c>
      <c r="H5" s="514" t="s">
        <v>1109</v>
      </c>
    </row>
    <row r="6" spans="1:8" ht="20.25" customHeight="1">
      <c r="A6" s="608" t="s">
        <v>226</v>
      </c>
      <c r="B6" s="609">
        <f aca="true" t="shared" si="0" ref="B6:B21">SUM(C6:H6)</f>
        <v>82</v>
      </c>
      <c r="C6" s="609">
        <f aca="true" t="shared" si="1" ref="C6:H6">SUM(C7:C21)</f>
        <v>36</v>
      </c>
      <c r="D6" s="609">
        <f t="shared" si="1"/>
        <v>12</v>
      </c>
      <c r="E6" s="609">
        <f t="shared" si="1"/>
        <v>32</v>
      </c>
      <c r="F6" s="609">
        <f t="shared" si="1"/>
        <v>1</v>
      </c>
      <c r="G6" s="609">
        <f t="shared" si="1"/>
        <v>1</v>
      </c>
      <c r="H6" s="609">
        <f t="shared" si="1"/>
        <v>0</v>
      </c>
    </row>
    <row r="7" spans="1:8" ht="18" customHeight="1">
      <c r="A7" s="529" t="s">
        <v>353</v>
      </c>
      <c r="B7" s="328">
        <f t="shared" si="0"/>
        <v>6</v>
      </c>
      <c r="C7" s="328">
        <v>3</v>
      </c>
      <c r="D7" s="328">
        <v>1</v>
      </c>
      <c r="E7" s="327">
        <v>0</v>
      </c>
      <c r="F7" s="328">
        <v>1</v>
      </c>
      <c r="G7" s="328">
        <v>1</v>
      </c>
      <c r="H7" s="327">
        <v>0</v>
      </c>
    </row>
    <row r="8" spans="1:8" ht="18" customHeight="1">
      <c r="A8" s="529" t="s">
        <v>354</v>
      </c>
      <c r="B8" s="328">
        <f t="shared" si="0"/>
        <v>26</v>
      </c>
      <c r="C8" s="328">
        <v>12</v>
      </c>
      <c r="D8" s="328">
        <v>2</v>
      </c>
      <c r="E8" s="328">
        <v>12</v>
      </c>
      <c r="F8" s="327">
        <v>0</v>
      </c>
      <c r="G8" s="327">
        <v>0</v>
      </c>
      <c r="H8" s="327">
        <v>0</v>
      </c>
    </row>
    <row r="9" spans="1:8" ht="18" customHeight="1">
      <c r="A9" s="529" t="s">
        <v>355</v>
      </c>
      <c r="B9" s="328">
        <f t="shared" si="0"/>
        <v>1</v>
      </c>
      <c r="C9" s="327">
        <v>0</v>
      </c>
      <c r="D9" s="328">
        <v>1</v>
      </c>
      <c r="E9" s="327">
        <v>0</v>
      </c>
      <c r="F9" s="327">
        <v>0</v>
      </c>
      <c r="G9" s="327">
        <v>0</v>
      </c>
      <c r="H9" s="327">
        <v>0</v>
      </c>
    </row>
    <row r="10" spans="1:8" ht="18" customHeight="1">
      <c r="A10" s="529" t="s">
        <v>356</v>
      </c>
      <c r="B10" s="328">
        <f t="shared" si="0"/>
        <v>5</v>
      </c>
      <c r="C10" s="610">
        <v>3</v>
      </c>
      <c r="D10" s="610">
        <v>1</v>
      </c>
      <c r="E10" s="327">
        <v>1</v>
      </c>
      <c r="F10" s="327">
        <v>0</v>
      </c>
      <c r="G10" s="327">
        <v>0</v>
      </c>
      <c r="H10" s="327">
        <v>0</v>
      </c>
    </row>
    <row r="11" spans="1:8" ht="18" customHeight="1">
      <c r="A11" s="529" t="s">
        <v>357</v>
      </c>
      <c r="B11" s="328">
        <f t="shared" si="0"/>
        <v>3</v>
      </c>
      <c r="C11" s="328">
        <v>1</v>
      </c>
      <c r="D11" s="328">
        <v>2</v>
      </c>
      <c r="E11" s="327">
        <v>0</v>
      </c>
      <c r="F11" s="327">
        <v>0</v>
      </c>
      <c r="G11" s="327">
        <v>0</v>
      </c>
      <c r="H11" s="327">
        <v>0</v>
      </c>
    </row>
    <row r="12" spans="1:8" ht="18" customHeight="1">
      <c r="A12" s="529" t="s">
        <v>358</v>
      </c>
      <c r="B12" s="328">
        <f t="shared" si="0"/>
        <v>0</v>
      </c>
      <c r="C12" s="327">
        <v>0</v>
      </c>
      <c r="D12" s="327">
        <v>0</v>
      </c>
      <c r="E12" s="327">
        <v>0</v>
      </c>
      <c r="F12" s="327">
        <v>0</v>
      </c>
      <c r="G12" s="327">
        <v>0</v>
      </c>
      <c r="H12" s="327">
        <v>0</v>
      </c>
    </row>
    <row r="13" spans="1:8" ht="18" customHeight="1">
      <c r="A13" s="529" t="s">
        <v>359</v>
      </c>
      <c r="B13" s="328">
        <f t="shared" si="0"/>
        <v>6</v>
      </c>
      <c r="C13" s="328">
        <v>5</v>
      </c>
      <c r="D13" s="328">
        <v>1</v>
      </c>
      <c r="E13" s="327">
        <v>0</v>
      </c>
      <c r="F13" s="327">
        <v>0</v>
      </c>
      <c r="G13" s="327">
        <v>0</v>
      </c>
      <c r="H13" s="327">
        <v>0</v>
      </c>
    </row>
    <row r="14" spans="1:8" ht="18" customHeight="1">
      <c r="A14" s="529" t="s">
        <v>360</v>
      </c>
      <c r="B14" s="328">
        <f t="shared" si="0"/>
        <v>17</v>
      </c>
      <c r="C14" s="328">
        <v>5</v>
      </c>
      <c r="D14" s="328">
        <v>4</v>
      </c>
      <c r="E14" s="328">
        <v>8</v>
      </c>
      <c r="F14" s="327">
        <v>0</v>
      </c>
      <c r="G14" s="327">
        <v>0</v>
      </c>
      <c r="H14" s="327">
        <v>0</v>
      </c>
    </row>
    <row r="15" spans="1:8" ht="18" customHeight="1">
      <c r="A15" s="529" t="s">
        <v>361</v>
      </c>
      <c r="B15" s="328">
        <f t="shared" si="0"/>
        <v>0</v>
      </c>
      <c r="C15" s="327">
        <v>0</v>
      </c>
      <c r="D15" s="327">
        <v>0</v>
      </c>
      <c r="E15" s="327">
        <v>0</v>
      </c>
      <c r="F15" s="327">
        <v>0</v>
      </c>
      <c r="G15" s="327">
        <v>0</v>
      </c>
      <c r="H15" s="327">
        <v>0</v>
      </c>
    </row>
    <row r="16" spans="1:8" ht="18" customHeight="1">
      <c r="A16" s="529" t="s">
        <v>362</v>
      </c>
      <c r="B16" s="328">
        <f t="shared" si="0"/>
        <v>1</v>
      </c>
      <c r="C16" s="327">
        <v>0</v>
      </c>
      <c r="D16" s="328">
        <v>0</v>
      </c>
      <c r="E16" s="327">
        <v>1</v>
      </c>
      <c r="F16" s="327">
        <v>0</v>
      </c>
      <c r="G16" s="327">
        <v>0</v>
      </c>
      <c r="H16" s="327">
        <v>0</v>
      </c>
    </row>
    <row r="17" spans="1:8" ht="18" customHeight="1">
      <c r="A17" s="529" t="s">
        <v>363</v>
      </c>
      <c r="B17" s="328">
        <f t="shared" si="0"/>
        <v>8</v>
      </c>
      <c r="C17" s="328">
        <v>6</v>
      </c>
      <c r="D17" s="327">
        <v>0</v>
      </c>
      <c r="E17" s="327">
        <v>2</v>
      </c>
      <c r="F17" s="327">
        <v>0</v>
      </c>
      <c r="G17" s="327">
        <v>0</v>
      </c>
      <c r="H17" s="327">
        <v>0</v>
      </c>
    </row>
    <row r="18" spans="1:8" ht="18" customHeight="1">
      <c r="A18" s="529" t="s">
        <v>364</v>
      </c>
      <c r="B18" s="328">
        <f t="shared" si="0"/>
        <v>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</row>
    <row r="19" spans="1:8" ht="18" customHeight="1">
      <c r="A19" s="529" t="s">
        <v>365</v>
      </c>
      <c r="B19" s="328">
        <f t="shared" si="0"/>
        <v>9</v>
      </c>
      <c r="C19" s="328">
        <v>1</v>
      </c>
      <c r="D19" s="327">
        <v>0</v>
      </c>
      <c r="E19" s="328">
        <v>8</v>
      </c>
      <c r="F19" s="328">
        <v>0</v>
      </c>
      <c r="G19" s="328">
        <v>0</v>
      </c>
      <c r="H19" s="328">
        <v>0</v>
      </c>
    </row>
    <row r="20" spans="1:8" ht="18" customHeight="1">
      <c r="A20" s="529" t="s">
        <v>366</v>
      </c>
      <c r="B20" s="328">
        <f t="shared" si="0"/>
        <v>0</v>
      </c>
      <c r="C20" s="327">
        <v>0</v>
      </c>
      <c r="D20" s="327">
        <v>0</v>
      </c>
      <c r="E20" s="327">
        <v>0</v>
      </c>
      <c r="F20" s="327">
        <v>0</v>
      </c>
      <c r="G20" s="327">
        <v>0</v>
      </c>
      <c r="H20" s="327">
        <v>0</v>
      </c>
    </row>
    <row r="21" spans="1:8" ht="18" customHeight="1">
      <c r="A21" s="529" t="s">
        <v>367</v>
      </c>
      <c r="B21" s="453">
        <f t="shared" si="0"/>
        <v>0</v>
      </c>
      <c r="C21" s="327">
        <v>0</v>
      </c>
      <c r="D21" s="327">
        <v>0</v>
      </c>
      <c r="E21" s="327">
        <v>0</v>
      </c>
      <c r="F21" s="327">
        <v>0</v>
      </c>
      <c r="G21" s="327">
        <v>0</v>
      </c>
      <c r="H21" s="327">
        <v>0</v>
      </c>
    </row>
    <row r="22" spans="1:8" ht="9" customHeight="1">
      <c r="A22" s="324"/>
      <c r="B22" s="611"/>
      <c r="C22" s="612"/>
      <c r="D22" s="612"/>
      <c r="E22" s="612"/>
      <c r="F22" s="612"/>
      <c r="G22" s="612"/>
      <c r="H22" s="612"/>
    </row>
    <row r="23" spans="2:4" ht="13.5" customHeight="1">
      <c r="B23" s="459"/>
      <c r="C23" s="459"/>
      <c r="D23" s="49"/>
    </row>
    <row r="24" spans="1:4" ht="13.5" customHeight="1">
      <c r="A24" s="49"/>
      <c r="B24" s="459"/>
      <c r="C24" s="459"/>
      <c r="D24" s="49"/>
    </row>
  </sheetData>
  <sheetProtection/>
  <mergeCells count="1">
    <mergeCell ref="A2:H2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&amp;P+85&amp;]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15"/>
  </sheetPr>
  <dimension ref="A1:E28"/>
  <sheetViews>
    <sheetView zoomScalePageLayoutView="0" workbookViewId="0" topLeftCell="A1">
      <selection activeCell="I19" sqref="I19"/>
    </sheetView>
  </sheetViews>
  <sheetFormatPr defaultColWidth="8.796875" defaultRowHeight="15"/>
  <cols>
    <col min="1" max="1" width="19" style="8" customWidth="1"/>
    <col min="2" max="5" width="7.796875" style="8" customWidth="1"/>
    <col min="6" max="16384" width="8.8984375" style="8" customWidth="1"/>
  </cols>
  <sheetData>
    <row r="1" spans="1:5" ht="15" customHeight="1">
      <c r="A1" s="8" t="s">
        <v>801</v>
      </c>
      <c r="C1" s="9"/>
      <c r="D1" s="9"/>
      <c r="E1" s="9"/>
    </row>
    <row r="2" spans="1:5" ht="28.5" customHeight="1">
      <c r="A2" s="675" t="s">
        <v>1183</v>
      </c>
      <c r="B2" s="675"/>
      <c r="C2" s="675"/>
      <c r="D2" s="675"/>
      <c r="E2" s="675"/>
    </row>
    <row r="3" spans="1:5" ht="21" customHeight="1">
      <c r="A3" s="192" t="s">
        <v>1184</v>
      </c>
      <c r="B3" s="69"/>
      <c r="C3" s="69"/>
      <c r="D3" s="69"/>
      <c r="E3" s="69"/>
    </row>
    <row r="4" spans="1:5" ht="9.75" customHeight="1">
      <c r="A4" s="191"/>
      <c r="B4" s="69"/>
      <c r="C4" s="69"/>
      <c r="D4" s="69"/>
      <c r="E4" s="69"/>
    </row>
    <row r="5" ht="15.75" customHeight="1"/>
    <row r="6" spans="1:5" s="214" customFormat="1" ht="21.75" customHeight="1">
      <c r="A6" s="681"/>
      <c r="B6" s="729" t="s">
        <v>1155</v>
      </c>
      <c r="C6" s="731"/>
      <c r="D6" s="729" t="s">
        <v>1156</v>
      </c>
      <c r="E6" s="731"/>
    </row>
    <row r="7" spans="1:5" s="214" customFormat="1" ht="14.25" customHeight="1">
      <c r="A7" s="732"/>
      <c r="B7" s="681" t="s">
        <v>1158</v>
      </c>
      <c r="C7" s="681" t="s">
        <v>1157</v>
      </c>
      <c r="D7" s="681" t="s">
        <v>1158</v>
      </c>
      <c r="E7" s="681" t="s">
        <v>1157</v>
      </c>
    </row>
    <row r="8" spans="1:5" s="214" customFormat="1" ht="10.5" customHeight="1">
      <c r="A8" s="682"/>
      <c r="B8" s="704"/>
      <c r="C8" s="704"/>
      <c r="D8" s="704"/>
      <c r="E8" s="704"/>
    </row>
    <row r="9" spans="1:5" ht="21" customHeight="1">
      <c r="A9" s="76" t="s">
        <v>226</v>
      </c>
      <c r="B9" s="420">
        <f>SUM(B10:B24)</f>
        <v>7315</v>
      </c>
      <c r="C9" s="220">
        <v>21.67</v>
      </c>
      <c r="D9" s="420">
        <f>SUM(D10:D24)</f>
        <v>1408</v>
      </c>
      <c r="E9" s="220">
        <v>4.17</v>
      </c>
    </row>
    <row r="10" spans="1:5" ht="21" customHeight="1">
      <c r="A10" s="138" t="s">
        <v>353</v>
      </c>
      <c r="B10" s="140">
        <v>431</v>
      </c>
      <c r="C10" s="139">
        <v>11.5</v>
      </c>
      <c r="D10" s="140">
        <v>120</v>
      </c>
      <c r="E10" s="139">
        <v>3.2</v>
      </c>
    </row>
    <row r="11" spans="1:5" ht="21" customHeight="1">
      <c r="A11" s="138" t="s">
        <v>354</v>
      </c>
      <c r="B11" s="140">
        <v>767</v>
      </c>
      <c r="C11" s="139">
        <v>18.22</v>
      </c>
      <c r="D11" s="140">
        <v>153</v>
      </c>
      <c r="E11" s="139">
        <v>3.63</v>
      </c>
    </row>
    <row r="12" spans="1:5" ht="21" customHeight="1">
      <c r="A12" s="138" t="s">
        <v>355</v>
      </c>
      <c r="B12" s="152">
        <v>210</v>
      </c>
      <c r="C12" s="139">
        <v>21.15</v>
      </c>
      <c r="D12" s="140">
        <v>126</v>
      </c>
      <c r="E12" s="139">
        <v>12.69</v>
      </c>
    </row>
    <row r="13" spans="1:5" ht="21" customHeight="1">
      <c r="A13" s="138" t="s">
        <v>356</v>
      </c>
      <c r="B13" s="140">
        <v>531</v>
      </c>
      <c r="C13" s="139">
        <v>33.38</v>
      </c>
      <c r="D13" s="140">
        <v>11</v>
      </c>
      <c r="E13" s="139">
        <v>0.69</v>
      </c>
    </row>
    <row r="14" spans="1:5" ht="21" customHeight="1">
      <c r="A14" s="138" t="s">
        <v>357</v>
      </c>
      <c r="B14" s="152">
        <v>384</v>
      </c>
      <c r="C14" s="139">
        <v>24.26</v>
      </c>
      <c r="D14" s="140">
        <v>123</v>
      </c>
      <c r="E14" s="139">
        <v>7.77</v>
      </c>
    </row>
    <row r="15" spans="1:5" ht="21" customHeight="1">
      <c r="A15" s="138" t="s">
        <v>358</v>
      </c>
      <c r="B15" s="140">
        <v>96</v>
      </c>
      <c r="C15" s="230">
        <v>20.56</v>
      </c>
      <c r="D15" s="202">
        <v>56</v>
      </c>
      <c r="E15" s="230">
        <v>11.99</v>
      </c>
    </row>
    <row r="16" spans="1:5" ht="21" customHeight="1">
      <c r="A16" s="138" t="s">
        <v>359</v>
      </c>
      <c r="B16" s="152">
        <v>767</v>
      </c>
      <c r="C16" s="249">
        <v>22.19</v>
      </c>
      <c r="D16" s="154">
        <v>127</v>
      </c>
      <c r="E16" s="249">
        <v>3.67</v>
      </c>
    </row>
    <row r="17" spans="1:5" ht="21" customHeight="1">
      <c r="A17" s="138" t="s">
        <v>360</v>
      </c>
      <c r="B17" s="140">
        <v>356</v>
      </c>
      <c r="C17" s="139">
        <v>12.96</v>
      </c>
      <c r="D17" s="140">
        <v>150</v>
      </c>
      <c r="E17" s="139">
        <v>5.46</v>
      </c>
    </row>
    <row r="18" spans="1:5" ht="21" customHeight="1">
      <c r="A18" s="138" t="s">
        <v>361</v>
      </c>
      <c r="B18" s="152">
        <v>340</v>
      </c>
      <c r="C18" s="135">
        <v>18.12</v>
      </c>
      <c r="D18" s="145">
        <v>91</v>
      </c>
      <c r="E18" s="135">
        <v>4.85</v>
      </c>
    </row>
    <row r="19" spans="1:5" ht="21" customHeight="1">
      <c r="A19" s="138" t="s">
        <v>362</v>
      </c>
      <c r="B19" s="140">
        <v>278</v>
      </c>
      <c r="C19" s="135">
        <v>15.07</v>
      </c>
      <c r="D19" s="145">
        <v>35</v>
      </c>
      <c r="E19" s="135">
        <v>1.9</v>
      </c>
    </row>
    <row r="20" spans="1:5" ht="21" customHeight="1">
      <c r="A20" s="138" t="s">
        <v>363</v>
      </c>
      <c r="B20" s="152">
        <v>668</v>
      </c>
      <c r="C20" s="135">
        <v>32.25</v>
      </c>
      <c r="D20" s="145">
        <v>77</v>
      </c>
      <c r="E20" s="135">
        <v>3.72</v>
      </c>
    </row>
    <row r="21" spans="1:5" ht="21" customHeight="1">
      <c r="A21" s="138" t="s">
        <v>364</v>
      </c>
      <c r="B21" s="140">
        <v>506</v>
      </c>
      <c r="C21" s="135">
        <v>29.82</v>
      </c>
      <c r="D21" s="145">
        <v>34</v>
      </c>
      <c r="E21" s="135">
        <v>2</v>
      </c>
    </row>
    <row r="22" spans="1:5" ht="21" customHeight="1">
      <c r="A22" s="138" t="s">
        <v>365</v>
      </c>
      <c r="B22" s="152">
        <v>584</v>
      </c>
      <c r="C22" s="135">
        <v>21.28</v>
      </c>
      <c r="D22" s="145">
        <v>103</v>
      </c>
      <c r="E22" s="135">
        <v>3.75</v>
      </c>
    </row>
    <row r="23" spans="1:5" ht="21" customHeight="1">
      <c r="A23" s="138" t="s">
        <v>366</v>
      </c>
      <c r="B23" s="140">
        <v>330</v>
      </c>
      <c r="C23" s="135">
        <v>21.84</v>
      </c>
      <c r="D23" s="145">
        <v>62</v>
      </c>
      <c r="E23" s="135">
        <v>4.1</v>
      </c>
    </row>
    <row r="24" spans="1:5" ht="21" customHeight="1">
      <c r="A24" s="138" t="s">
        <v>367</v>
      </c>
      <c r="B24" s="152">
        <v>1067</v>
      </c>
      <c r="C24" s="135">
        <v>33.2</v>
      </c>
      <c r="D24" s="145">
        <v>140</v>
      </c>
      <c r="E24" s="135">
        <v>4.36</v>
      </c>
    </row>
    <row r="25" spans="1:5" ht="7.5" customHeight="1">
      <c r="A25" s="62"/>
      <c r="B25" s="217"/>
      <c r="C25" s="147"/>
      <c r="D25" s="90"/>
      <c r="E25" s="147"/>
    </row>
    <row r="26" spans="1:5" ht="15" customHeight="1">
      <c r="A26" s="476"/>
      <c r="B26" s="477"/>
      <c r="C26" s="478"/>
      <c r="D26" s="478"/>
      <c r="E26" s="478"/>
    </row>
    <row r="27" ht="15.75" customHeight="1">
      <c r="A27" s="33"/>
    </row>
    <row r="28" ht="12.75">
      <c r="A28" s="218"/>
    </row>
  </sheetData>
  <sheetProtection/>
  <mergeCells count="8">
    <mergeCell ref="A2:E2"/>
    <mergeCell ref="B6:C6"/>
    <mergeCell ref="D6:E6"/>
    <mergeCell ref="C7:C8"/>
    <mergeCell ref="E7:E8"/>
    <mergeCell ref="A6:A8"/>
    <mergeCell ref="B7:B8"/>
    <mergeCell ref="D7:D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&amp;L&amp;"Arial Narrow,Italic"&amp;9NIÊN GIÁM THỐNG KÊ HUYỆN TRI TÔN 2015&amp;R&amp;9Trang &amp;P+86&amp;]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11"/>
  </sheetPr>
  <dimension ref="A1:J69"/>
  <sheetViews>
    <sheetView zoomScalePageLayoutView="0" workbookViewId="0" topLeftCell="A1">
      <selection activeCell="L8" sqref="L8"/>
    </sheetView>
  </sheetViews>
  <sheetFormatPr defaultColWidth="8.796875" defaultRowHeight="15"/>
  <cols>
    <col min="1" max="1" width="14.3984375" style="10" customWidth="1"/>
    <col min="2" max="2" width="5.296875" style="10" customWidth="1"/>
    <col min="3" max="3" width="5.796875" style="10" customWidth="1"/>
    <col min="4" max="4" width="5.69921875" style="10" customWidth="1"/>
    <col min="5" max="5" width="5.3984375" style="10" customWidth="1"/>
    <col min="6" max="6" width="6.09765625" style="10" customWidth="1"/>
    <col min="7" max="7" width="5.296875" style="10" customWidth="1"/>
    <col min="8" max="8" width="4.09765625" style="10" customWidth="1"/>
    <col min="9" max="9" width="4" style="10" customWidth="1"/>
    <col min="10" max="10" width="4.09765625" style="10" customWidth="1"/>
    <col min="11" max="16384" width="8.8984375" style="10" customWidth="1"/>
  </cols>
  <sheetData>
    <row r="1" ht="15">
      <c r="A1" s="8" t="s">
        <v>1059</v>
      </c>
    </row>
    <row r="2" spans="1:10" ht="24" customHeight="1">
      <c r="A2" s="741" t="s">
        <v>1070</v>
      </c>
      <c r="B2" s="741"/>
      <c r="C2" s="741"/>
      <c r="D2" s="741"/>
      <c r="E2" s="741"/>
      <c r="F2" s="741"/>
      <c r="G2" s="741"/>
      <c r="H2" s="741"/>
      <c r="I2" s="741"/>
      <c r="J2" s="741"/>
    </row>
    <row r="3" spans="1:10" ht="15.75">
      <c r="A3" s="742" t="s">
        <v>1168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5">
      <c r="A4" s="743"/>
      <c r="B4" s="743"/>
      <c r="C4" s="743"/>
      <c r="D4" s="743"/>
      <c r="E4" s="743"/>
      <c r="F4" s="743"/>
      <c r="G4" s="743"/>
      <c r="H4" s="743"/>
      <c r="I4" s="743"/>
      <c r="J4" s="743"/>
    </row>
    <row r="5" spans="1:10" ht="9.75" customHeight="1">
      <c r="A5" s="481"/>
      <c r="B5" s="744"/>
      <c r="C5" s="744"/>
      <c r="D5" s="744"/>
      <c r="E5" s="744"/>
      <c r="F5" s="744"/>
      <c r="G5" s="744"/>
      <c r="H5" s="744"/>
      <c r="I5" s="744"/>
      <c r="J5" s="482"/>
    </row>
    <row r="6" spans="1:10" ht="27.75" customHeight="1">
      <c r="A6" s="736"/>
      <c r="B6" s="739" t="s">
        <v>177</v>
      </c>
      <c r="C6" s="740"/>
      <c r="D6" s="740"/>
      <c r="E6" s="745" t="s">
        <v>1169</v>
      </c>
      <c r="F6" s="745"/>
      <c r="G6" s="745"/>
      <c r="H6" s="745" t="s">
        <v>1170</v>
      </c>
      <c r="I6" s="745"/>
      <c r="J6" s="745"/>
    </row>
    <row r="7" spans="1:10" ht="37.5" customHeight="1">
      <c r="A7" s="737"/>
      <c r="B7" s="746" t="s">
        <v>1171</v>
      </c>
      <c r="C7" s="745" t="s">
        <v>175</v>
      </c>
      <c r="D7" s="745"/>
      <c r="E7" s="733" t="s">
        <v>1171</v>
      </c>
      <c r="F7" s="735" t="s">
        <v>175</v>
      </c>
      <c r="G7" s="735"/>
      <c r="H7" s="733" t="s">
        <v>1171</v>
      </c>
      <c r="I7" s="735" t="s">
        <v>175</v>
      </c>
      <c r="J7" s="735"/>
    </row>
    <row r="8" spans="1:10" ht="51">
      <c r="A8" s="738"/>
      <c r="B8" s="734"/>
      <c r="C8" s="479" t="s">
        <v>177</v>
      </c>
      <c r="D8" s="480" t="s">
        <v>1172</v>
      </c>
      <c r="E8" s="734"/>
      <c r="F8" s="479" t="s">
        <v>177</v>
      </c>
      <c r="G8" s="480" t="s">
        <v>1172</v>
      </c>
      <c r="H8" s="734"/>
      <c r="I8" s="479" t="s">
        <v>177</v>
      </c>
      <c r="J8" s="480" t="s">
        <v>1172</v>
      </c>
    </row>
    <row r="9" spans="1:10" ht="14.25" customHeight="1">
      <c r="A9" s="663" t="s">
        <v>176</v>
      </c>
      <c r="B9" s="664" t="s">
        <v>83</v>
      </c>
      <c r="C9" s="664" t="s">
        <v>84</v>
      </c>
      <c r="D9" s="665" t="s">
        <v>85</v>
      </c>
      <c r="E9" s="665" t="s">
        <v>86</v>
      </c>
      <c r="F9" s="665" t="s">
        <v>87</v>
      </c>
      <c r="G9" s="665" t="s">
        <v>88</v>
      </c>
      <c r="H9" s="665" t="s">
        <v>89</v>
      </c>
      <c r="I9" s="664" t="s">
        <v>90</v>
      </c>
      <c r="J9" s="665" t="s">
        <v>91</v>
      </c>
    </row>
    <row r="10" spans="1:10" ht="21" customHeight="1">
      <c r="A10" s="483" t="s">
        <v>1173</v>
      </c>
      <c r="B10" s="484">
        <v>7575</v>
      </c>
      <c r="C10" s="484">
        <v>11535</v>
      </c>
      <c r="D10" s="484">
        <v>6677</v>
      </c>
      <c r="E10" s="484">
        <v>7089</v>
      </c>
      <c r="F10" s="484">
        <v>10918</v>
      </c>
      <c r="G10" s="484">
        <v>6395</v>
      </c>
      <c r="H10" s="484">
        <v>486</v>
      </c>
      <c r="I10" s="484">
        <v>617</v>
      </c>
      <c r="J10" s="484">
        <v>282</v>
      </c>
    </row>
    <row r="11" spans="1:10" ht="18" customHeight="1">
      <c r="A11" s="348" t="s">
        <v>1174</v>
      </c>
      <c r="B11" s="485">
        <v>1889</v>
      </c>
      <c r="C11" s="485">
        <v>2879</v>
      </c>
      <c r="D11" s="485">
        <v>1809</v>
      </c>
      <c r="E11" s="485">
        <v>1755</v>
      </c>
      <c r="F11" s="485">
        <v>2708</v>
      </c>
      <c r="G11" s="485">
        <v>1756</v>
      </c>
      <c r="H11" s="485">
        <v>134</v>
      </c>
      <c r="I11" s="485">
        <v>171</v>
      </c>
      <c r="J11" s="485">
        <v>53</v>
      </c>
    </row>
    <row r="12" spans="1:10" ht="18" customHeight="1">
      <c r="A12" s="348" t="s">
        <v>1175</v>
      </c>
      <c r="B12" s="485">
        <v>1401</v>
      </c>
      <c r="C12" s="485">
        <v>2181</v>
      </c>
      <c r="D12" s="485">
        <v>1322</v>
      </c>
      <c r="E12" s="485">
        <v>1298</v>
      </c>
      <c r="F12" s="485">
        <v>2053</v>
      </c>
      <c r="G12" s="485">
        <v>1256</v>
      </c>
      <c r="H12" s="485">
        <v>103</v>
      </c>
      <c r="I12" s="485">
        <v>128</v>
      </c>
      <c r="J12" s="485">
        <v>66</v>
      </c>
    </row>
    <row r="13" spans="1:10" ht="18" customHeight="1">
      <c r="A13" s="348" t="s">
        <v>1176</v>
      </c>
      <c r="B13" s="485">
        <v>122</v>
      </c>
      <c r="C13" s="485">
        <v>195</v>
      </c>
      <c r="D13" s="485">
        <v>113</v>
      </c>
      <c r="E13" s="485">
        <v>115</v>
      </c>
      <c r="F13" s="485">
        <v>185</v>
      </c>
      <c r="G13" s="485">
        <v>106</v>
      </c>
      <c r="H13" s="485">
        <v>7</v>
      </c>
      <c r="I13" s="485">
        <v>10</v>
      </c>
      <c r="J13" s="485">
        <v>7</v>
      </c>
    </row>
    <row r="14" spans="1:10" ht="18" customHeight="1">
      <c r="A14" s="348" t="s">
        <v>1177</v>
      </c>
      <c r="B14" s="485">
        <v>195</v>
      </c>
      <c r="C14" s="485">
        <v>283</v>
      </c>
      <c r="D14" s="485">
        <v>178</v>
      </c>
      <c r="E14" s="485">
        <v>155</v>
      </c>
      <c r="F14" s="485">
        <v>238</v>
      </c>
      <c r="G14" s="485">
        <v>148</v>
      </c>
      <c r="H14" s="485">
        <v>40</v>
      </c>
      <c r="I14" s="485">
        <v>45</v>
      </c>
      <c r="J14" s="485">
        <v>30</v>
      </c>
    </row>
    <row r="15" spans="1:10" ht="18" customHeight="1">
      <c r="A15" s="348" t="s">
        <v>1178</v>
      </c>
      <c r="B15" s="485">
        <v>280</v>
      </c>
      <c r="C15" s="485">
        <v>497</v>
      </c>
      <c r="D15" s="485">
        <v>231</v>
      </c>
      <c r="E15" s="485">
        <v>259</v>
      </c>
      <c r="F15" s="485">
        <v>469</v>
      </c>
      <c r="G15" s="485">
        <v>216</v>
      </c>
      <c r="H15" s="485">
        <v>21</v>
      </c>
      <c r="I15" s="485">
        <v>28</v>
      </c>
      <c r="J15" s="485">
        <v>15</v>
      </c>
    </row>
    <row r="16" spans="1:10" ht="18" customHeight="1">
      <c r="A16" s="348" t="s">
        <v>1179</v>
      </c>
      <c r="B16" s="485">
        <v>64</v>
      </c>
      <c r="C16" s="485">
        <v>93</v>
      </c>
      <c r="D16" s="485">
        <v>51</v>
      </c>
      <c r="E16" s="485">
        <v>54</v>
      </c>
      <c r="F16" s="485">
        <v>79</v>
      </c>
      <c r="G16" s="485">
        <v>42</v>
      </c>
      <c r="H16" s="485">
        <v>10</v>
      </c>
      <c r="I16" s="485">
        <v>14</v>
      </c>
      <c r="J16" s="485">
        <v>9</v>
      </c>
    </row>
    <row r="17" spans="1:10" ht="18" customHeight="1">
      <c r="A17" s="348" t="s">
        <v>1180</v>
      </c>
      <c r="B17" s="485">
        <v>917</v>
      </c>
      <c r="C17" s="485">
        <v>1555</v>
      </c>
      <c r="D17" s="485">
        <v>912</v>
      </c>
      <c r="E17" s="485">
        <v>888</v>
      </c>
      <c r="F17" s="485">
        <v>1506</v>
      </c>
      <c r="G17" s="485">
        <v>904</v>
      </c>
      <c r="H17" s="485">
        <v>29</v>
      </c>
      <c r="I17" s="485">
        <v>49</v>
      </c>
      <c r="J17" s="485">
        <v>8</v>
      </c>
    </row>
    <row r="18" spans="1:10" ht="18" customHeight="1">
      <c r="A18" s="348" t="s">
        <v>1181</v>
      </c>
      <c r="B18" s="485">
        <v>404</v>
      </c>
      <c r="C18" s="485">
        <v>433</v>
      </c>
      <c r="D18" s="485">
        <v>205</v>
      </c>
      <c r="E18" s="485">
        <v>385</v>
      </c>
      <c r="F18" s="485">
        <v>414</v>
      </c>
      <c r="G18" s="485">
        <v>192</v>
      </c>
      <c r="H18" s="485">
        <v>19</v>
      </c>
      <c r="I18" s="485">
        <v>19</v>
      </c>
      <c r="J18" s="485">
        <v>13</v>
      </c>
    </row>
    <row r="19" spans="1:10" ht="18" customHeight="1">
      <c r="A19" s="348" t="s">
        <v>1182</v>
      </c>
      <c r="B19" s="485">
        <v>320</v>
      </c>
      <c r="C19" s="485">
        <v>462</v>
      </c>
      <c r="D19" s="485">
        <v>226</v>
      </c>
      <c r="E19" s="485">
        <v>299</v>
      </c>
      <c r="F19" s="485">
        <v>435</v>
      </c>
      <c r="G19" s="485">
        <v>206</v>
      </c>
      <c r="H19" s="485">
        <v>21</v>
      </c>
      <c r="I19" s="485">
        <v>27</v>
      </c>
      <c r="J19" s="485">
        <v>20</v>
      </c>
    </row>
    <row r="20" spans="1:10" ht="18" customHeight="1">
      <c r="A20" s="348" t="s">
        <v>362</v>
      </c>
      <c r="B20" s="485">
        <v>415</v>
      </c>
      <c r="C20" s="485">
        <v>690</v>
      </c>
      <c r="D20" s="485">
        <v>352</v>
      </c>
      <c r="E20" s="485">
        <v>387</v>
      </c>
      <c r="F20" s="485">
        <v>645</v>
      </c>
      <c r="G20" s="485">
        <v>344</v>
      </c>
      <c r="H20" s="485">
        <v>28</v>
      </c>
      <c r="I20" s="485">
        <v>45</v>
      </c>
      <c r="J20" s="485">
        <v>8</v>
      </c>
    </row>
    <row r="21" spans="1:10" ht="18" customHeight="1">
      <c r="A21" s="348" t="s">
        <v>363</v>
      </c>
      <c r="B21" s="485">
        <v>247</v>
      </c>
      <c r="C21" s="485">
        <v>357</v>
      </c>
      <c r="D21" s="485">
        <v>206</v>
      </c>
      <c r="E21" s="485">
        <v>235</v>
      </c>
      <c r="F21" s="485">
        <v>345</v>
      </c>
      <c r="G21" s="485">
        <v>197</v>
      </c>
      <c r="H21" s="485">
        <v>12</v>
      </c>
      <c r="I21" s="485">
        <v>12</v>
      </c>
      <c r="J21" s="485">
        <v>9</v>
      </c>
    </row>
    <row r="22" spans="1:10" ht="18" customHeight="1">
      <c r="A22" s="348" t="s">
        <v>364</v>
      </c>
      <c r="B22" s="485">
        <v>231</v>
      </c>
      <c r="C22" s="485">
        <v>320</v>
      </c>
      <c r="D22" s="485">
        <v>199</v>
      </c>
      <c r="E22" s="485">
        <v>204</v>
      </c>
      <c r="F22" s="485">
        <v>293</v>
      </c>
      <c r="G22" s="485">
        <v>177</v>
      </c>
      <c r="H22" s="485">
        <v>27</v>
      </c>
      <c r="I22" s="485">
        <v>27</v>
      </c>
      <c r="J22" s="485">
        <v>22</v>
      </c>
    </row>
    <row r="23" spans="1:10" ht="18" customHeight="1">
      <c r="A23" s="348" t="s">
        <v>365</v>
      </c>
      <c r="B23" s="485">
        <v>533</v>
      </c>
      <c r="C23" s="485">
        <v>667</v>
      </c>
      <c r="D23" s="485">
        <v>362</v>
      </c>
      <c r="E23" s="485">
        <v>528</v>
      </c>
      <c r="F23" s="485">
        <v>662</v>
      </c>
      <c r="G23" s="485">
        <v>362</v>
      </c>
      <c r="H23" s="485">
        <v>5</v>
      </c>
      <c r="I23" s="485">
        <v>5</v>
      </c>
      <c r="J23" s="485">
        <v>0</v>
      </c>
    </row>
    <row r="24" spans="1:10" ht="18" customHeight="1">
      <c r="A24" s="348" t="s">
        <v>366</v>
      </c>
      <c r="B24" s="485">
        <v>188</v>
      </c>
      <c r="C24" s="485">
        <v>347</v>
      </c>
      <c r="D24" s="485">
        <v>167</v>
      </c>
      <c r="E24" s="485">
        <v>185</v>
      </c>
      <c r="F24" s="485">
        <v>339</v>
      </c>
      <c r="G24" s="485">
        <v>165</v>
      </c>
      <c r="H24" s="485">
        <v>3</v>
      </c>
      <c r="I24" s="485">
        <v>8</v>
      </c>
      <c r="J24" s="485">
        <v>2</v>
      </c>
    </row>
    <row r="25" spans="1:10" ht="15">
      <c r="A25" s="486" t="s">
        <v>367</v>
      </c>
      <c r="B25" s="487">
        <v>369</v>
      </c>
      <c r="C25" s="487">
        <v>576</v>
      </c>
      <c r="D25" s="487">
        <v>344</v>
      </c>
      <c r="E25" s="487">
        <v>342</v>
      </c>
      <c r="F25" s="487">
        <v>547</v>
      </c>
      <c r="G25" s="487">
        <v>324</v>
      </c>
      <c r="H25" s="487">
        <v>27</v>
      </c>
      <c r="I25" s="487">
        <v>29</v>
      </c>
      <c r="J25" s="487">
        <v>20</v>
      </c>
    </row>
    <row r="26" spans="1:8" ht="15">
      <c r="A26" s="411"/>
      <c r="B26" s="412"/>
      <c r="C26" s="412"/>
      <c r="D26" s="412"/>
      <c r="E26" s="412"/>
      <c r="F26" s="412"/>
      <c r="G26" s="412"/>
      <c r="H26" s="384"/>
    </row>
    <row r="27" spans="1:8" ht="15">
      <c r="A27" s="411"/>
      <c r="B27" s="412"/>
      <c r="C27" s="412"/>
      <c r="D27" s="412"/>
      <c r="E27" s="412"/>
      <c r="F27" s="412"/>
      <c r="G27" s="412"/>
      <c r="H27" s="384"/>
    </row>
    <row r="28" spans="1:8" ht="15">
      <c r="A28" s="411"/>
      <c r="B28" s="412"/>
      <c r="C28" s="412"/>
      <c r="D28" s="412"/>
      <c r="E28" s="412"/>
      <c r="F28" s="412"/>
      <c r="G28" s="412"/>
      <c r="H28" s="384"/>
    </row>
    <row r="29" spans="1:7" ht="15">
      <c r="A29" s="411"/>
      <c r="B29" s="411"/>
      <c r="C29" s="411"/>
      <c r="D29" s="411"/>
      <c r="E29" s="411"/>
      <c r="F29" s="411"/>
      <c r="G29" s="411"/>
    </row>
    <row r="30" spans="1:7" ht="15">
      <c r="A30" s="411"/>
      <c r="B30" s="411"/>
      <c r="C30" s="411"/>
      <c r="D30" s="411"/>
      <c r="E30" s="411"/>
      <c r="F30" s="411"/>
      <c r="G30" s="411"/>
    </row>
    <row r="31" spans="1:7" ht="15">
      <c r="A31" s="411"/>
      <c r="B31" s="411"/>
      <c r="C31" s="411"/>
      <c r="D31" s="411"/>
      <c r="E31" s="411"/>
      <c r="F31" s="411"/>
      <c r="G31" s="411"/>
    </row>
    <row r="32" spans="1:7" ht="15">
      <c r="A32" s="411"/>
      <c r="B32" s="411"/>
      <c r="C32" s="411"/>
      <c r="D32" s="411"/>
      <c r="E32" s="411"/>
      <c r="F32" s="411"/>
      <c r="G32" s="411"/>
    </row>
    <row r="33" spans="1:7" ht="15">
      <c r="A33" s="411"/>
      <c r="B33" s="411"/>
      <c r="C33" s="411"/>
      <c r="D33" s="411"/>
      <c r="E33" s="411"/>
      <c r="F33" s="411"/>
      <c r="G33" s="411"/>
    </row>
    <row r="34" spans="1:7" ht="15">
      <c r="A34" s="411"/>
      <c r="B34" s="411"/>
      <c r="C34" s="411"/>
      <c r="D34" s="411"/>
      <c r="E34" s="411"/>
      <c r="F34" s="411"/>
      <c r="G34" s="411"/>
    </row>
    <row r="35" spans="1:7" ht="15">
      <c r="A35" s="411"/>
      <c r="B35" s="411"/>
      <c r="C35" s="411"/>
      <c r="D35" s="411"/>
      <c r="E35" s="411"/>
      <c r="F35" s="411"/>
      <c r="G35" s="411"/>
    </row>
    <row r="36" spans="1:7" ht="15">
      <c r="A36" s="411"/>
      <c r="B36" s="411"/>
      <c r="C36" s="411"/>
      <c r="D36" s="411"/>
      <c r="E36" s="411"/>
      <c r="F36" s="411"/>
      <c r="G36" s="411"/>
    </row>
    <row r="37" spans="1:7" ht="15">
      <c r="A37" s="411"/>
      <c r="B37" s="411"/>
      <c r="C37" s="411"/>
      <c r="D37" s="411"/>
      <c r="E37" s="411"/>
      <c r="F37" s="411"/>
      <c r="G37" s="411"/>
    </row>
    <row r="38" spans="1:7" ht="15">
      <c r="A38" s="411"/>
      <c r="B38" s="411"/>
      <c r="C38" s="411"/>
      <c r="D38" s="411"/>
      <c r="E38" s="411"/>
      <c r="F38" s="411"/>
      <c r="G38" s="411"/>
    </row>
    <row r="39" spans="1:7" ht="15">
      <c r="A39" s="411"/>
      <c r="B39" s="411"/>
      <c r="C39" s="411"/>
      <c r="D39" s="411"/>
      <c r="E39" s="411"/>
      <c r="F39" s="411"/>
      <c r="G39" s="411"/>
    </row>
    <row r="40" spans="1:7" ht="15">
      <c r="A40" s="411"/>
      <c r="B40" s="411"/>
      <c r="C40" s="411"/>
      <c r="D40" s="411"/>
      <c r="E40" s="411"/>
      <c r="F40" s="411"/>
      <c r="G40" s="411"/>
    </row>
    <row r="41" spans="1:7" ht="15">
      <c r="A41" s="411"/>
      <c r="B41" s="411"/>
      <c r="C41" s="411"/>
      <c r="D41" s="411"/>
      <c r="E41" s="411"/>
      <c r="F41" s="411"/>
      <c r="G41" s="411"/>
    </row>
    <row r="42" spans="1:7" ht="15">
      <c r="A42" s="411"/>
      <c r="B42" s="411"/>
      <c r="C42" s="411"/>
      <c r="D42" s="411"/>
      <c r="E42" s="411"/>
      <c r="F42" s="411"/>
      <c r="G42" s="411"/>
    </row>
    <row r="43" spans="1:7" ht="15">
      <c r="A43" s="411"/>
      <c r="B43" s="411"/>
      <c r="C43" s="411"/>
      <c r="D43" s="411"/>
      <c r="E43" s="411"/>
      <c r="F43" s="411"/>
      <c r="G43" s="411"/>
    </row>
    <row r="44" spans="1:7" ht="15">
      <c r="A44" s="411"/>
      <c r="B44" s="411"/>
      <c r="C44" s="411"/>
      <c r="D44" s="411"/>
      <c r="E44" s="411"/>
      <c r="F44" s="411"/>
      <c r="G44" s="411"/>
    </row>
    <row r="45" spans="1:7" ht="15">
      <c r="A45" s="411"/>
      <c r="B45" s="411"/>
      <c r="C45" s="411"/>
      <c r="D45" s="411"/>
      <c r="E45" s="411"/>
      <c r="F45" s="411"/>
      <c r="G45" s="411"/>
    </row>
    <row r="46" spans="1:7" ht="15">
      <c r="A46" s="411"/>
      <c r="B46" s="411"/>
      <c r="C46" s="411"/>
      <c r="D46" s="411"/>
      <c r="E46" s="411"/>
      <c r="F46" s="411"/>
      <c r="G46" s="411"/>
    </row>
    <row r="47" spans="1:7" ht="15">
      <c r="A47" s="411"/>
      <c r="B47" s="411"/>
      <c r="C47" s="411"/>
      <c r="D47" s="411"/>
      <c r="E47" s="411"/>
      <c r="F47" s="411"/>
      <c r="G47" s="411"/>
    </row>
    <row r="48" spans="1:7" ht="15">
      <c r="A48" s="411"/>
      <c r="B48" s="411"/>
      <c r="C48" s="411"/>
      <c r="D48" s="411"/>
      <c r="E48" s="411"/>
      <c r="F48" s="411"/>
      <c r="G48" s="411"/>
    </row>
    <row r="49" spans="1:7" ht="15">
      <c r="A49" s="411"/>
      <c r="B49" s="411"/>
      <c r="C49" s="411"/>
      <c r="D49" s="411"/>
      <c r="E49" s="411"/>
      <c r="F49" s="411"/>
      <c r="G49" s="411"/>
    </row>
    <row r="50" spans="1:7" ht="15">
      <c r="A50" s="411"/>
      <c r="B50" s="411"/>
      <c r="C50" s="411"/>
      <c r="D50" s="411"/>
      <c r="E50" s="411"/>
      <c r="F50" s="411"/>
      <c r="G50" s="411"/>
    </row>
    <row r="51" spans="1:7" ht="15">
      <c r="A51" s="411"/>
      <c r="B51" s="411"/>
      <c r="C51" s="411"/>
      <c r="D51" s="411"/>
      <c r="E51" s="411"/>
      <c r="F51" s="411"/>
      <c r="G51" s="411"/>
    </row>
    <row r="52" spans="1:7" ht="15">
      <c r="A52" s="411"/>
      <c r="B52" s="411"/>
      <c r="C52" s="411"/>
      <c r="D52" s="411"/>
      <c r="E52" s="411"/>
      <c r="F52" s="411"/>
      <c r="G52" s="411"/>
    </row>
    <row r="53" spans="1:7" ht="15">
      <c r="A53" s="411"/>
      <c r="B53" s="411"/>
      <c r="C53" s="411"/>
      <c r="D53" s="411"/>
      <c r="E53" s="411"/>
      <c r="F53" s="411"/>
      <c r="G53" s="411"/>
    </row>
    <row r="54" spans="1:7" ht="15">
      <c r="A54" s="411"/>
      <c r="B54" s="411"/>
      <c r="C54" s="411"/>
      <c r="D54" s="411"/>
      <c r="E54" s="411"/>
      <c r="F54" s="411"/>
      <c r="G54" s="411"/>
    </row>
    <row r="55" spans="1:7" ht="15">
      <c r="A55" s="411"/>
      <c r="B55" s="411"/>
      <c r="C55" s="411"/>
      <c r="D55" s="411"/>
      <c r="E55" s="411"/>
      <c r="F55" s="411"/>
      <c r="G55" s="411"/>
    </row>
    <row r="56" spans="1:7" ht="15">
      <c r="A56" s="411"/>
      <c r="B56" s="411"/>
      <c r="C56" s="411"/>
      <c r="D56" s="411"/>
      <c r="E56" s="411"/>
      <c r="F56" s="411"/>
      <c r="G56" s="411"/>
    </row>
    <row r="57" spans="1:7" ht="15">
      <c r="A57" s="411"/>
      <c r="B57" s="411"/>
      <c r="C57" s="411"/>
      <c r="D57" s="411"/>
      <c r="E57" s="411"/>
      <c r="F57" s="411"/>
      <c r="G57" s="411"/>
    </row>
    <row r="58" spans="1:7" ht="15">
      <c r="A58" s="411"/>
      <c r="B58" s="411"/>
      <c r="C58" s="411"/>
      <c r="D58" s="411"/>
      <c r="E58" s="411"/>
      <c r="F58" s="411"/>
      <c r="G58" s="411"/>
    </row>
    <row r="59" spans="1:7" ht="15">
      <c r="A59" s="411"/>
      <c r="B59" s="411"/>
      <c r="C59" s="411"/>
      <c r="D59" s="411"/>
      <c r="E59" s="411"/>
      <c r="F59" s="411"/>
      <c r="G59" s="411"/>
    </row>
    <row r="60" spans="1:7" ht="15">
      <c r="A60" s="411"/>
      <c r="B60" s="411"/>
      <c r="C60" s="411"/>
      <c r="D60" s="411"/>
      <c r="E60" s="411"/>
      <c r="F60" s="411"/>
      <c r="G60" s="411"/>
    </row>
    <row r="61" spans="1:7" ht="15">
      <c r="A61" s="411"/>
      <c r="B61" s="411"/>
      <c r="C61" s="411"/>
      <c r="D61" s="411"/>
      <c r="E61" s="411"/>
      <c r="F61" s="411"/>
      <c r="G61" s="411"/>
    </row>
    <row r="62" spans="1:7" ht="15">
      <c r="A62" s="411"/>
      <c r="B62" s="411"/>
      <c r="C62" s="411"/>
      <c r="D62" s="411"/>
      <c r="E62" s="411"/>
      <c r="F62" s="411"/>
      <c r="G62" s="411"/>
    </row>
    <row r="63" spans="1:7" ht="15">
      <c r="A63" s="411"/>
      <c r="B63" s="411"/>
      <c r="C63" s="411"/>
      <c r="D63" s="411"/>
      <c r="E63" s="411"/>
      <c r="F63" s="411"/>
      <c r="G63" s="411"/>
    </row>
    <row r="64" spans="1:7" ht="15">
      <c r="A64" s="411"/>
      <c r="B64" s="411"/>
      <c r="C64" s="411"/>
      <c r="D64" s="411"/>
      <c r="E64" s="411"/>
      <c r="F64" s="411"/>
      <c r="G64" s="411"/>
    </row>
    <row r="65" spans="1:7" ht="15">
      <c r="A65" s="411"/>
      <c r="B65" s="411"/>
      <c r="C65" s="411"/>
      <c r="D65" s="411"/>
      <c r="E65" s="411"/>
      <c r="F65" s="411"/>
      <c r="G65" s="411"/>
    </row>
    <row r="66" spans="1:7" ht="15">
      <c r="A66" s="411"/>
      <c r="B66" s="411"/>
      <c r="C66" s="411"/>
      <c r="D66" s="411"/>
      <c r="E66" s="411"/>
      <c r="F66" s="411"/>
      <c r="G66" s="411"/>
    </row>
    <row r="67" spans="1:7" ht="15">
      <c r="A67" s="411"/>
      <c r="B67" s="411"/>
      <c r="C67" s="411"/>
      <c r="D67" s="411"/>
      <c r="E67" s="411"/>
      <c r="F67" s="411"/>
      <c r="G67" s="411"/>
    </row>
    <row r="68" spans="1:7" ht="15">
      <c r="A68" s="411"/>
      <c r="B68" s="411"/>
      <c r="C68" s="411"/>
      <c r="D68" s="411"/>
      <c r="E68" s="411"/>
      <c r="F68" s="411"/>
      <c r="G68" s="411"/>
    </row>
    <row r="69" spans="1:7" ht="15">
      <c r="A69" s="411"/>
      <c r="B69" s="411"/>
      <c r="C69" s="411"/>
      <c r="D69" s="411"/>
      <c r="E69" s="411"/>
      <c r="F69" s="411"/>
      <c r="G69" s="411"/>
    </row>
  </sheetData>
  <sheetProtection/>
  <mergeCells count="14">
    <mergeCell ref="A2:J2"/>
    <mergeCell ref="A3:J3"/>
    <mergeCell ref="A4:J4"/>
    <mergeCell ref="B5:I5"/>
    <mergeCell ref="E6:G6"/>
    <mergeCell ref="H6:J6"/>
    <mergeCell ref="E7:E8"/>
    <mergeCell ref="F7:G7"/>
    <mergeCell ref="H7:H8"/>
    <mergeCell ref="I7:J7"/>
    <mergeCell ref="A6:A8"/>
    <mergeCell ref="B6:D6"/>
    <mergeCell ref="B7:B8"/>
    <mergeCell ref="C7:D7"/>
  </mergeCells>
  <printOptions horizontalCentered="1"/>
  <pageMargins left="0" right="0" top="0" bottom="0.75" header="0" footer="1.2"/>
  <pageSetup horizontalDpi="600" verticalDpi="600" orientation="portrait" paperSize="28" r:id="rId2"/>
  <headerFooter alignWithMargins="0">
    <oddFooter>&amp;L&amp;"Arial Narrow,Italic"&amp;9
NIÊN GIÁM THỐNG KÊ HUYỆN TRI TÔN 2015&amp;R&amp;"Arial,Regular"&amp;9
Trang &amp;P+87&amp;]</oddFooter>
  </headerFooter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11"/>
  </sheetPr>
  <dimension ref="A1:H69"/>
  <sheetViews>
    <sheetView zoomScalePageLayoutView="0" workbookViewId="0" topLeftCell="A1">
      <selection activeCell="K14" sqref="K14"/>
    </sheetView>
  </sheetViews>
  <sheetFormatPr defaultColWidth="8.796875" defaultRowHeight="15"/>
  <cols>
    <col min="1" max="1" width="14.59765625" style="10" customWidth="1"/>
    <col min="2" max="2" width="5.796875" style="10" customWidth="1"/>
    <col min="3" max="3" width="5.59765625" style="10" customWidth="1"/>
    <col min="4" max="4" width="4.296875" style="10" customWidth="1"/>
    <col min="5" max="5" width="6" style="10" customWidth="1"/>
    <col min="6" max="6" width="4.3984375" style="10" customWidth="1"/>
    <col min="7" max="7" width="5.69921875" style="10" customWidth="1"/>
    <col min="8" max="8" width="5" style="10" customWidth="1"/>
    <col min="9" max="16384" width="8.8984375" style="10" customWidth="1"/>
  </cols>
  <sheetData>
    <row r="1" ht="15">
      <c r="A1" s="8" t="s">
        <v>1055</v>
      </c>
    </row>
    <row r="2" spans="1:8" ht="25.5" customHeight="1">
      <c r="A2" s="674" t="s">
        <v>1192</v>
      </c>
      <c r="B2" s="674"/>
      <c r="C2" s="674"/>
      <c r="D2" s="674"/>
      <c r="E2" s="674"/>
      <c r="F2" s="674"/>
      <c r="G2" s="674"/>
      <c r="H2" s="674"/>
    </row>
    <row r="3" spans="1:8" ht="16.5">
      <c r="A3" s="687" t="s">
        <v>1193</v>
      </c>
      <c r="B3" s="687"/>
      <c r="C3" s="687"/>
      <c r="D3" s="687"/>
      <c r="E3" s="687"/>
      <c r="F3" s="687"/>
      <c r="G3" s="687"/>
      <c r="H3" s="687"/>
    </row>
    <row r="4" spans="1:8" ht="17.25" customHeight="1">
      <c r="A4" s="749" t="s">
        <v>1168</v>
      </c>
      <c r="B4" s="749"/>
      <c r="C4" s="749"/>
      <c r="D4" s="749"/>
      <c r="E4" s="749"/>
      <c r="F4" s="749"/>
      <c r="G4" s="749"/>
      <c r="H4" s="749"/>
    </row>
    <row r="5" spans="1:7" ht="9.75" customHeight="1">
      <c r="A5" s="411"/>
      <c r="C5" s="188"/>
      <c r="D5" s="188"/>
      <c r="E5" s="588"/>
      <c r="F5" s="411"/>
      <c r="G5" s="411"/>
    </row>
    <row r="6" spans="1:8" ht="15" customHeight="1">
      <c r="A6" s="411"/>
      <c r="B6" s="411"/>
      <c r="C6" s="411"/>
      <c r="D6" s="411"/>
      <c r="G6" s="163"/>
      <c r="H6" s="48" t="s">
        <v>1194</v>
      </c>
    </row>
    <row r="7" spans="1:8" ht="15" customHeight="1">
      <c r="A7" s="589"/>
      <c r="B7" s="681" t="s">
        <v>246</v>
      </c>
      <c r="C7" s="727" t="s">
        <v>23</v>
      </c>
      <c r="D7" s="730"/>
      <c r="E7" s="730"/>
      <c r="F7" s="730"/>
      <c r="G7" s="747"/>
      <c r="H7" s="748"/>
    </row>
    <row r="8" spans="1:8" ht="59.25" customHeight="1">
      <c r="A8" s="590"/>
      <c r="B8" s="682"/>
      <c r="C8" s="61" t="s">
        <v>1195</v>
      </c>
      <c r="D8" s="61" t="s">
        <v>1196</v>
      </c>
      <c r="E8" s="61" t="s">
        <v>1197</v>
      </c>
      <c r="F8" s="61" t="s">
        <v>1198</v>
      </c>
      <c r="G8" s="61" t="s">
        <v>1199</v>
      </c>
      <c r="H8" s="61" t="s">
        <v>1200</v>
      </c>
    </row>
    <row r="9" spans="1:8" s="67" customFormat="1" ht="21.75" customHeight="1">
      <c r="A9" s="190" t="s">
        <v>226</v>
      </c>
      <c r="B9" s="591">
        <f>SUM(B10:B24)</f>
        <v>7575</v>
      </c>
      <c r="C9" s="591">
        <f aca="true" t="shared" si="0" ref="C9:H9">SUM(C10:C24)</f>
        <v>953</v>
      </c>
      <c r="D9" s="591">
        <f t="shared" si="0"/>
        <v>32</v>
      </c>
      <c r="E9" s="591">
        <f t="shared" si="0"/>
        <v>3243</v>
      </c>
      <c r="F9" s="591">
        <f t="shared" si="0"/>
        <v>187</v>
      </c>
      <c r="G9" s="591">
        <f t="shared" si="0"/>
        <v>2345</v>
      </c>
      <c r="H9" s="591">
        <f t="shared" si="0"/>
        <v>816</v>
      </c>
    </row>
    <row r="10" spans="1:8" s="67" customFormat="1" ht="18" customHeight="1">
      <c r="A10" s="164" t="s">
        <v>353</v>
      </c>
      <c r="B10" s="544">
        <f>SUM(C10:H10)</f>
        <v>1889</v>
      </c>
      <c r="C10" s="544">
        <v>115</v>
      </c>
      <c r="D10" s="544">
        <v>10</v>
      </c>
      <c r="E10" s="544">
        <v>955</v>
      </c>
      <c r="F10" s="544">
        <v>38</v>
      </c>
      <c r="G10" s="592">
        <v>522</v>
      </c>
      <c r="H10" s="544">
        <v>249</v>
      </c>
    </row>
    <row r="11" spans="1:8" s="67" customFormat="1" ht="18" customHeight="1">
      <c r="A11" s="164" t="s">
        <v>354</v>
      </c>
      <c r="B11" s="544">
        <f>SUM(C11:H11)</f>
        <v>1401</v>
      </c>
      <c r="C11" s="544">
        <v>189</v>
      </c>
      <c r="D11" s="544">
        <v>11</v>
      </c>
      <c r="E11" s="544">
        <v>636</v>
      </c>
      <c r="F11" s="544">
        <v>32</v>
      </c>
      <c r="G11" s="592">
        <v>366</v>
      </c>
      <c r="H11" s="544">
        <v>167</v>
      </c>
    </row>
    <row r="12" spans="1:8" s="67" customFormat="1" ht="18" customHeight="1">
      <c r="A12" s="164" t="s">
        <v>355</v>
      </c>
      <c r="B12" s="544">
        <f>C12+E12+F12+G12+H12</f>
        <v>122</v>
      </c>
      <c r="C12" s="544">
        <v>6</v>
      </c>
      <c r="D12" s="531">
        <v>0</v>
      </c>
      <c r="E12" s="544">
        <v>59</v>
      </c>
      <c r="F12" s="531">
        <v>0</v>
      </c>
      <c r="G12" s="592">
        <v>50</v>
      </c>
      <c r="H12" s="544">
        <v>7</v>
      </c>
    </row>
    <row r="13" spans="1:8" s="67" customFormat="1" ht="18" customHeight="1">
      <c r="A13" s="164" t="s">
        <v>356</v>
      </c>
      <c r="B13" s="544">
        <f>C13+E13+F13+G13+H13</f>
        <v>195</v>
      </c>
      <c r="C13" s="544">
        <v>30</v>
      </c>
      <c r="D13" s="531">
        <v>0</v>
      </c>
      <c r="E13" s="544">
        <v>77</v>
      </c>
      <c r="F13" s="544">
        <v>3</v>
      </c>
      <c r="G13" s="592">
        <v>61</v>
      </c>
      <c r="H13" s="544">
        <v>24</v>
      </c>
    </row>
    <row r="14" spans="1:8" s="67" customFormat="1" ht="18" customHeight="1">
      <c r="A14" s="164" t="s">
        <v>357</v>
      </c>
      <c r="B14" s="544">
        <f>C14+E14+F14+G14+H14</f>
        <v>280</v>
      </c>
      <c r="C14" s="544">
        <v>38</v>
      </c>
      <c r="D14" s="531">
        <v>0</v>
      </c>
      <c r="E14" s="544">
        <v>113</v>
      </c>
      <c r="F14" s="531">
        <v>0</v>
      </c>
      <c r="G14" s="592">
        <v>102</v>
      </c>
      <c r="H14" s="544">
        <v>27</v>
      </c>
    </row>
    <row r="15" spans="1:8" s="67" customFormat="1" ht="18" customHeight="1">
      <c r="A15" s="164" t="s">
        <v>358</v>
      </c>
      <c r="B15" s="544">
        <f>C15+E15+F15+G15+H15</f>
        <v>64</v>
      </c>
      <c r="C15" s="544">
        <v>10</v>
      </c>
      <c r="D15" s="531">
        <v>0</v>
      </c>
      <c r="E15" s="544">
        <v>24</v>
      </c>
      <c r="F15" s="531">
        <v>0</v>
      </c>
      <c r="G15" s="592">
        <v>26</v>
      </c>
      <c r="H15" s="544">
        <v>4</v>
      </c>
    </row>
    <row r="16" spans="1:8" s="67" customFormat="1" ht="18" customHeight="1">
      <c r="A16" s="164" t="s">
        <v>359</v>
      </c>
      <c r="B16" s="544">
        <f>SUM(C16:H16)</f>
        <v>917</v>
      </c>
      <c r="C16" s="544">
        <v>180</v>
      </c>
      <c r="D16" s="544">
        <v>2</v>
      </c>
      <c r="E16" s="544">
        <v>299</v>
      </c>
      <c r="F16" s="544">
        <v>41</v>
      </c>
      <c r="G16" s="592">
        <v>322</v>
      </c>
      <c r="H16" s="544">
        <v>73</v>
      </c>
    </row>
    <row r="17" spans="1:8" s="67" customFormat="1" ht="18" customHeight="1">
      <c r="A17" s="164" t="s">
        <v>360</v>
      </c>
      <c r="B17" s="544">
        <f>SUM(C17:H17)</f>
        <v>404</v>
      </c>
      <c r="C17" s="544">
        <v>45</v>
      </c>
      <c r="D17" s="544">
        <v>3</v>
      </c>
      <c r="E17" s="544">
        <v>143</v>
      </c>
      <c r="F17" s="544">
        <v>11</v>
      </c>
      <c r="G17" s="592">
        <v>168</v>
      </c>
      <c r="H17" s="544">
        <v>34</v>
      </c>
    </row>
    <row r="18" spans="1:8" s="67" customFormat="1" ht="18" customHeight="1">
      <c r="A18" s="164" t="s">
        <v>361</v>
      </c>
      <c r="B18" s="544">
        <f>C18+D18+E18+F18+G18+H18</f>
        <v>320</v>
      </c>
      <c r="C18" s="544">
        <v>28</v>
      </c>
      <c r="D18" s="531">
        <v>1</v>
      </c>
      <c r="E18" s="544">
        <v>149</v>
      </c>
      <c r="F18" s="531">
        <v>0</v>
      </c>
      <c r="G18" s="592">
        <v>93</v>
      </c>
      <c r="H18" s="544">
        <v>49</v>
      </c>
    </row>
    <row r="19" spans="1:8" s="67" customFormat="1" ht="18" customHeight="1">
      <c r="A19" s="164" t="s">
        <v>362</v>
      </c>
      <c r="B19" s="544">
        <f>SUM(C19:H19)</f>
        <v>415</v>
      </c>
      <c r="C19" s="544">
        <v>33</v>
      </c>
      <c r="D19" s="531">
        <v>4</v>
      </c>
      <c r="E19" s="544">
        <v>168</v>
      </c>
      <c r="F19" s="531">
        <v>7</v>
      </c>
      <c r="G19" s="592">
        <v>154</v>
      </c>
      <c r="H19" s="544">
        <v>49</v>
      </c>
    </row>
    <row r="20" spans="1:8" s="67" customFormat="1" ht="18" customHeight="1">
      <c r="A20" s="164" t="s">
        <v>363</v>
      </c>
      <c r="B20" s="544">
        <f>C20+E20+F20+G20+H20</f>
        <v>247</v>
      </c>
      <c r="C20" s="544">
        <v>46</v>
      </c>
      <c r="D20" s="531">
        <v>0</v>
      </c>
      <c r="E20" s="544">
        <v>43</v>
      </c>
      <c r="F20" s="544">
        <v>26</v>
      </c>
      <c r="G20" s="592">
        <v>104</v>
      </c>
      <c r="H20" s="544">
        <v>28</v>
      </c>
    </row>
    <row r="21" spans="1:8" s="67" customFormat="1" ht="18" customHeight="1">
      <c r="A21" s="164" t="s">
        <v>364</v>
      </c>
      <c r="B21" s="544">
        <f>C21+E21+F21+G21+H21</f>
        <v>231</v>
      </c>
      <c r="C21" s="544">
        <v>53</v>
      </c>
      <c r="D21" s="531">
        <v>0</v>
      </c>
      <c r="E21" s="544">
        <v>98</v>
      </c>
      <c r="F21" s="531">
        <v>2</v>
      </c>
      <c r="G21" s="592">
        <v>63</v>
      </c>
      <c r="H21" s="544">
        <v>15</v>
      </c>
    </row>
    <row r="22" spans="1:8" s="67" customFormat="1" ht="18" customHeight="1">
      <c r="A22" s="164" t="s">
        <v>365</v>
      </c>
      <c r="B22" s="544">
        <f>C22+E22+F22+G22+H22</f>
        <v>533</v>
      </c>
      <c r="C22" s="544">
        <v>65</v>
      </c>
      <c r="D22" s="531">
        <v>0</v>
      </c>
      <c r="E22" s="544">
        <v>211</v>
      </c>
      <c r="F22" s="544">
        <v>19</v>
      </c>
      <c r="G22" s="592">
        <v>184</v>
      </c>
      <c r="H22" s="544">
        <v>54</v>
      </c>
    </row>
    <row r="23" spans="1:8" s="67" customFormat="1" ht="18" customHeight="1">
      <c r="A23" s="164" t="s">
        <v>366</v>
      </c>
      <c r="B23" s="544">
        <f>C23+E23+F23+G23+H23</f>
        <v>188</v>
      </c>
      <c r="C23" s="544">
        <v>23</v>
      </c>
      <c r="D23" s="531">
        <v>1</v>
      </c>
      <c r="E23" s="544">
        <v>77</v>
      </c>
      <c r="F23" s="544">
        <v>2</v>
      </c>
      <c r="G23" s="592">
        <v>66</v>
      </c>
      <c r="H23" s="544">
        <v>20</v>
      </c>
    </row>
    <row r="24" spans="1:8" s="67" customFormat="1" ht="18" customHeight="1">
      <c r="A24" s="594" t="s">
        <v>367</v>
      </c>
      <c r="B24" s="595">
        <f>C24+E24+F24+G24+H24</f>
        <v>369</v>
      </c>
      <c r="C24" s="595">
        <v>92</v>
      </c>
      <c r="D24" s="596">
        <v>0</v>
      </c>
      <c r="E24" s="595">
        <v>191</v>
      </c>
      <c r="F24" s="595">
        <v>6</v>
      </c>
      <c r="G24" s="597">
        <v>64</v>
      </c>
      <c r="H24" s="595">
        <v>16</v>
      </c>
    </row>
    <row r="25" spans="1:7" ht="15">
      <c r="A25" s="67"/>
      <c r="B25" s="598"/>
      <c r="G25" s="411"/>
    </row>
    <row r="26" spans="1:7" ht="15" customHeight="1">
      <c r="A26" s="599"/>
      <c r="D26" s="599"/>
      <c r="E26" s="81"/>
      <c r="F26" s="81"/>
      <c r="G26" s="411"/>
    </row>
    <row r="27" ht="15">
      <c r="G27" s="411"/>
    </row>
    <row r="28" ht="15">
      <c r="G28" s="411"/>
    </row>
    <row r="29" ht="15">
      <c r="G29" s="411"/>
    </row>
    <row r="30" ht="15">
      <c r="G30" s="411"/>
    </row>
    <row r="31" ht="15">
      <c r="G31" s="411"/>
    </row>
    <row r="32" ht="15">
      <c r="G32" s="411"/>
    </row>
    <row r="33" ht="15">
      <c r="G33" s="411"/>
    </row>
    <row r="34" ht="15">
      <c r="G34" s="411"/>
    </row>
    <row r="35" ht="15">
      <c r="G35" s="411"/>
    </row>
    <row r="36" ht="15">
      <c r="G36" s="411"/>
    </row>
    <row r="37" ht="15">
      <c r="G37" s="411"/>
    </row>
    <row r="38" ht="15">
      <c r="G38" s="411"/>
    </row>
    <row r="39" ht="15">
      <c r="G39" s="411"/>
    </row>
    <row r="40" ht="15">
      <c r="G40" s="411"/>
    </row>
    <row r="41" ht="15">
      <c r="G41" s="411"/>
    </row>
    <row r="42" spans="1:7" ht="15">
      <c r="A42" s="411"/>
      <c r="B42" s="411"/>
      <c r="C42" s="411"/>
      <c r="D42" s="411"/>
      <c r="E42" s="411"/>
      <c r="F42" s="411"/>
      <c r="G42" s="411"/>
    </row>
    <row r="43" spans="1:7" ht="15">
      <c r="A43" s="411"/>
      <c r="B43" s="411"/>
      <c r="C43" s="411"/>
      <c r="D43" s="411"/>
      <c r="E43" s="411"/>
      <c r="F43" s="411"/>
      <c r="G43" s="411"/>
    </row>
    <row r="44" spans="1:7" ht="15">
      <c r="A44" s="411"/>
      <c r="B44" s="411"/>
      <c r="C44" s="411"/>
      <c r="D44" s="411"/>
      <c r="E44" s="411"/>
      <c r="F44" s="411"/>
      <c r="G44" s="411"/>
    </row>
    <row r="45" spans="1:7" ht="15">
      <c r="A45" s="411"/>
      <c r="B45" s="411"/>
      <c r="C45" s="411"/>
      <c r="D45" s="411"/>
      <c r="E45" s="411"/>
      <c r="F45" s="411"/>
      <c r="G45" s="411"/>
    </row>
    <row r="46" spans="1:7" ht="15">
      <c r="A46" s="411"/>
      <c r="B46" s="411"/>
      <c r="C46" s="411"/>
      <c r="D46" s="411"/>
      <c r="E46" s="411"/>
      <c r="F46" s="411"/>
      <c r="G46" s="411"/>
    </row>
    <row r="47" spans="1:7" ht="15">
      <c r="A47" s="411"/>
      <c r="B47" s="411"/>
      <c r="C47" s="411"/>
      <c r="D47" s="411"/>
      <c r="E47" s="411"/>
      <c r="F47" s="411"/>
      <c r="G47" s="411"/>
    </row>
    <row r="48" spans="1:7" ht="15">
      <c r="A48" s="411"/>
      <c r="B48" s="411"/>
      <c r="C48" s="411"/>
      <c r="D48" s="411"/>
      <c r="E48" s="411"/>
      <c r="F48" s="411"/>
      <c r="G48" s="411"/>
    </row>
    <row r="49" spans="1:7" ht="15">
      <c r="A49" s="411"/>
      <c r="B49" s="411"/>
      <c r="C49" s="411"/>
      <c r="D49" s="411"/>
      <c r="E49" s="411"/>
      <c r="F49" s="411"/>
      <c r="G49" s="411"/>
    </row>
    <row r="50" spans="1:7" ht="15">
      <c r="A50" s="411"/>
      <c r="B50" s="411"/>
      <c r="C50" s="411"/>
      <c r="D50" s="411"/>
      <c r="E50" s="411"/>
      <c r="F50" s="411"/>
      <c r="G50" s="411"/>
    </row>
    <row r="51" spans="1:7" ht="15">
      <c r="A51" s="411"/>
      <c r="B51" s="411"/>
      <c r="C51" s="411"/>
      <c r="D51" s="411"/>
      <c r="E51" s="411"/>
      <c r="F51" s="411"/>
      <c r="G51" s="411"/>
    </row>
    <row r="52" spans="1:7" ht="15">
      <c r="A52" s="411"/>
      <c r="B52" s="411"/>
      <c r="C52" s="411"/>
      <c r="D52" s="411"/>
      <c r="E52" s="411"/>
      <c r="F52" s="411"/>
      <c r="G52" s="411"/>
    </row>
    <row r="53" spans="1:7" ht="15">
      <c r="A53" s="411"/>
      <c r="B53" s="411"/>
      <c r="C53" s="411"/>
      <c r="D53" s="411"/>
      <c r="E53" s="411"/>
      <c r="F53" s="411"/>
      <c r="G53" s="411"/>
    </row>
    <row r="54" spans="1:7" ht="15">
      <c r="A54" s="411"/>
      <c r="B54" s="411"/>
      <c r="C54" s="411"/>
      <c r="D54" s="411"/>
      <c r="E54" s="411"/>
      <c r="F54" s="411"/>
      <c r="G54" s="411"/>
    </row>
    <row r="55" spans="1:7" ht="15">
      <c r="A55" s="411"/>
      <c r="B55" s="411"/>
      <c r="C55" s="411"/>
      <c r="D55" s="411"/>
      <c r="E55" s="411"/>
      <c r="F55" s="411"/>
      <c r="G55" s="411"/>
    </row>
    <row r="56" spans="1:7" ht="15">
      <c r="A56" s="411"/>
      <c r="B56" s="411"/>
      <c r="C56" s="411"/>
      <c r="D56" s="411"/>
      <c r="E56" s="411"/>
      <c r="F56" s="411"/>
      <c r="G56" s="411"/>
    </row>
    <row r="57" spans="1:7" ht="15">
      <c r="A57" s="411"/>
      <c r="B57" s="411"/>
      <c r="C57" s="411"/>
      <c r="D57" s="411"/>
      <c r="E57" s="411"/>
      <c r="F57" s="411"/>
      <c r="G57" s="411"/>
    </row>
    <row r="58" spans="1:7" ht="15">
      <c r="A58" s="411"/>
      <c r="B58" s="411"/>
      <c r="C58" s="411"/>
      <c r="D58" s="411"/>
      <c r="E58" s="411"/>
      <c r="F58" s="411"/>
      <c r="G58" s="411"/>
    </row>
    <row r="59" spans="1:7" ht="15">
      <c r="A59" s="411"/>
      <c r="B59" s="411"/>
      <c r="C59" s="411"/>
      <c r="D59" s="411"/>
      <c r="E59" s="411"/>
      <c r="F59" s="411"/>
      <c r="G59" s="411"/>
    </row>
    <row r="60" spans="1:7" ht="15">
      <c r="A60" s="411"/>
      <c r="B60" s="411"/>
      <c r="C60" s="411"/>
      <c r="D60" s="411"/>
      <c r="E60" s="411"/>
      <c r="F60" s="411"/>
      <c r="G60" s="411"/>
    </row>
    <row r="61" spans="1:7" ht="15">
      <c r="A61" s="411"/>
      <c r="B61" s="411"/>
      <c r="C61" s="411"/>
      <c r="D61" s="411"/>
      <c r="E61" s="411"/>
      <c r="F61" s="411"/>
      <c r="G61" s="411"/>
    </row>
    <row r="62" spans="1:7" ht="15">
      <c r="A62" s="411"/>
      <c r="B62" s="411"/>
      <c r="C62" s="411"/>
      <c r="D62" s="411"/>
      <c r="E62" s="411"/>
      <c r="F62" s="411"/>
      <c r="G62" s="411"/>
    </row>
    <row r="63" spans="1:7" ht="15">
      <c r="A63" s="411"/>
      <c r="B63" s="411"/>
      <c r="C63" s="411"/>
      <c r="D63" s="411"/>
      <c r="E63" s="411"/>
      <c r="F63" s="411"/>
      <c r="G63" s="411"/>
    </row>
    <row r="64" spans="1:7" ht="15">
      <c r="A64" s="411"/>
      <c r="B64" s="411"/>
      <c r="C64" s="411"/>
      <c r="D64" s="411"/>
      <c r="E64" s="411"/>
      <c r="F64" s="411"/>
      <c r="G64" s="411"/>
    </row>
    <row r="65" spans="1:7" ht="15">
      <c r="A65" s="411"/>
      <c r="B65" s="411"/>
      <c r="C65" s="411"/>
      <c r="D65" s="411"/>
      <c r="E65" s="411"/>
      <c r="F65" s="411"/>
      <c r="G65" s="411"/>
    </row>
    <row r="66" spans="1:7" ht="15">
      <c r="A66" s="411"/>
      <c r="B66" s="411"/>
      <c r="C66" s="411"/>
      <c r="D66" s="411"/>
      <c r="E66" s="411"/>
      <c r="F66" s="411"/>
      <c r="G66" s="411"/>
    </row>
    <row r="67" spans="1:7" ht="15">
      <c r="A67" s="411"/>
      <c r="B67" s="411"/>
      <c r="C67" s="411"/>
      <c r="D67" s="411"/>
      <c r="E67" s="411"/>
      <c r="F67" s="411"/>
      <c r="G67" s="411"/>
    </row>
    <row r="68" spans="1:7" ht="15">
      <c r="A68" s="411"/>
      <c r="B68" s="411"/>
      <c r="C68" s="411"/>
      <c r="D68" s="411"/>
      <c r="E68" s="411"/>
      <c r="F68" s="411"/>
      <c r="G68" s="411"/>
    </row>
    <row r="69" spans="1:7" ht="15">
      <c r="A69" s="411"/>
      <c r="B69" s="411"/>
      <c r="C69" s="411"/>
      <c r="D69" s="411"/>
      <c r="E69" s="411"/>
      <c r="F69" s="411"/>
      <c r="G69" s="411"/>
    </row>
  </sheetData>
  <sheetProtection/>
  <mergeCells count="5">
    <mergeCell ref="C7:H7"/>
    <mergeCell ref="B7:B8"/>
    <mergeCell ref="A2:H2"/>
    <mergeCell ref="A3:H3"/>
    <mergeCell ref="A4:H4"/>
  </mergeCells>
  <printOptions/>
  <pageMargins left="0.75" right="0.5" top="0.75" bottom="1" header="0.5" footer="0.5"/>
  <pageSetup horizontalDpi="600" verticalDpi="600" orientation="portrait" paperSize="7" r:id="rId2"/>
  <headerFooter alignWithMargins="0">
    <oddFooter>&amp;L&amp;"Arial Narrow,Italic"&amp;9NIÊN GIÁM THỐNG KÊ HUYỆN TRI TÔN 2015&amp;R&amp;9Trang &amp;P+88&amp;]</oddFooter>
  </headerFooter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11"/>
  </sheetPr>
  <dimension ref="A1:H70"/>
  <sheetViews>
    <sheetView zoomScalePageLayoutView="0" workbookViewId="0" topLeftCell="A7">
      <selection activeCell="J13" sqref="J13"/>
    </sheetView>
  </sheetViews>
  <sheetFormatPr defaultColWidth="8.796875" defaultRowHeight="15"/>
  <cols>
    <col min="1" max="1" width="14" style="10" bestFit="1" customWidth="1"/>
    <col min="2" max="2" width="6.19921875" style="10" customWidth="1"/>
    <col min="3" max="3" width="5.3984375" style="10" customWidth="1"/>
    <col min="4" max="4" width="4.09765625" style="10" customWidth="1"/>
    <col min="5" max="5" width="6.19921875" style="10" customWidth="1"/>
    <col min="6" max="6" width="4.69921875" style="10" customWidth="1"/>
    <col min="7" max="7" width="5.59765625" style="10" customWidth="1"/>
    <col min="8" max="8" width="5.3984375" style="10" customWidth="1"/>
    <col min="9" max="16384" width="8.8984375" style="10" customWidth="1"/>
  </cols>
  <sheetData>
    <row r="1" ht="15">
      <c r="A1" s="8" t="s">
        <v>1203</v>
      </c>
    </row>
    <row r="2" spans="1:8" ht="24" customHeight="1">
      <c r="A2" s="674" t="s">
        <v>1201</v>
      </c>
      <c r="B2" s="674"/>
      <c r="C2" s="674"/>
      <c r="D2" s="674"/>
      <c r="E2" s="674"/>
      <c r="F2" s="674"/>
      <c r="G2" s="674"/>
      <c r="H2" s="674"/>
    </row>
    <row r="3" spans="1:8" ht="16.5">
      <c r="A3" s="687" t="s">
        <v>1193</v>
      </c>
      <c r="B3" s="687"/>
      <c r="C3" s="687"/>
      <c r="D3" s="687"/>
      <c r="E3" s="687"/>
      <c r="F3" s="687"/>
      <c r="G3" s="687"/>
      <c r="H3" s="687"/>
    </row>
    <row r="4" spans="1:8" ht="15.75">
      <c r="A4" s="749" t="s">
        <v>1168</v>
      </c>
      <c r="B4" s="749"/>
      <c r="C4" s="749"/>
      <c r="D4" s="749"/>
      <c r="E4" s="749"/>
      <c r="F4" s="749"/>
      <c r="G4" s="749"/>
      <c r="H4" s="749"/>
    </row>
    <row r="5" spans="1:8" ht="9.75" customHeight="1">
      <c r="A5" s="588"/>
      <c r="B5" s="588"/>
      <c r="C5" s="588"/>
      <c r="D5" s="588"/>
      <c r="E5" s="588"/>
      <c r="F5" s="588"/>
      <c r="G5" s="588"/>
      <c r="H5" s="588"/>
    </row>
    <row r="6" spans="1:8" ht="16.5" customHeight="1">
      <c r="A6" s="8"/>
      <c r="B6" s="8"/>
      <c r="C6" s="8"/>
      <c r="D6" s="8"/>
      <c r="G6" s="163"/>
      <c r="H6" s="48" t="s">
        <v>1202</v>
      </c>
    </row>
    <row r="7" spans="1:8" ht="15" customHeight="1">
      <c r="A7" s="589"/>
      <c r="B7" s="681" t="s">
        <v>246</v>
      </c>
      <c r="C7" s="727" t="s">
        <v>23</v>
      </c>
      <c r="D7" s="730"/>
      <c r="E7" s="730"/>
      <c r="F7" s="730"/>
      <c r="G7" s="747"/>
      <c r="H7" s="748"/>
    </row>
    <row r="8" spans="1:8" ht="51">
      <c r="A8" s="87"/>
      <c r="B8" s="732"/>
      <c r="C8" s="86" t="s">
        <v>1195</v>
      </c>
      <c r="D8" s="86" t="s">
        <v>1196</v>
      </c>
      <c r="E8" s="86" t="s">
        <v>1197</v>
      </c>
      <c r="F8" s="86" t="s">
        <v>1198</v>
      </c>
      <c r="G8" s="86" t="s">
        <v>1199</v>
      </c>
      <c r="H8" s="86" t="s">
        <v>1200</v>
      </c>
    </row>
    <row r="9" spans="1:8" ht="24.75" customHeight="1">
      <c r="A9" s="190" t="s">
        <v>226</v>
      </c>
      <c r="B9" s="600">
        <f aca="true" t="shared" si="0" ref="B9:H9">SUM(B10:B24)</f>
        <v>11535</v>
      </c>
      <c r="C9" s="600">
        <f t="shared" si="0"/>
        <v>1746</v>
      </c>
      <c r="D9" s="600">
        <f t="shared" si="0"/>
        <v>119</v>
      </c>
      <c r="E9" s="600">
        <f t="shared" si="0"/>
        <v>4659</v>
      </c>
      <c r="F9" s="600">
        <f t="shared" si="0"/>
        <v>242</v>
      </c>
      <c r="G9" s="600">
        <f t="shared" si="0"/>
        <v>3626</v>
      </c>
      <c r="H9" s="600">
        <f t="shared" si="0"/>
        <v>1143</v>
      </c>
    </row>
    <row r="10" spans="1:8" ht="18" customHeight="1">
      <c r="A10" s="164" t="s">
        <v>353</v>
      </c>
      <c r="B10" s="350">
        <f>C10+D10+E10+F10+G10+H10</f>
        <v>2879</v>
      </c>
      <c r="C10" s="350">
        <v>213</v>
      </c>
      <c r="D10" s="350">
        <v>38</v>
      </c>
      <c r="E10" s="350">
        <v>1352</v>
      </c>
      <c r="F10" s="350">
        <v>49</v>
      </c>
      <c r="G10" s="351">
        <v>889</v>
      </c>
      <c r="H10" s="350">
        <v>338</v>
      </c>
    </row>
    <row r="11" spans="1:8" ht="18" customHeight="1">
      <c r="A11" s="164" t="s">
        <v>354</v>
      </c>
      <c r="B11" s="350">
        <f>C11+D11+E11+F11+G11+H11</f>
        <v>2181</v>
      </c>
      <c r="C11" s="350">
        <v>297</v>
      </c>
      <c r="D11" s="350">
        <v>29</v>
      </c>
      <c r="E11" s="350">
        <v>939</v>
      </c>
      <c r="F11" s="350">
        <v>60</v>
      </c>
      <c r="G11" s="351">
        <v>612</v>
      </c>
      <c r="H11" s="350">
        <v>244</v>
      </c>
    </row>
    <row r="12" spans="1:8" ht="18" customHeight="1">
      <c r="A12" s="164" t="s">
        <v>355</v>
      </c>
      <c r="B12" s="350">
        <f>C12+E12+F12+G12+H12</f>
        <v>195</v>
      </c>
      <c r="C12" s="350">
        <v>15</v>
      </c>
      <c r="D12" s="531">
        <v>0</v>
      </c>
      <c r="E12" s="350">
        <v>89</v>
      </c>
      <c r="F12" s="531">
        <v>0</v>
      </c>
      <c r="G12" s="351">
        <v>80</v>
      </c>
      <c r="H12" s="350">
        <v>11</v>
      </c>
    </row>
    <row r="13" spans="1:8" ht="18" customHeight="1">
      <c r="A13" s="164" t="s">
        <v>356</v>
      </c>
      <c r="B13" s="350">
        <f>C13+E13+F13+G13+H13</f>
        <v>283</v>
      </c>
      <c r="C13" s="350">
        <v>58</v>
      </c>
      <c r="D13" s="531">
        <v>0</v>
      </c>
      <c r="E13" s="350">
        <v>111</v>
      </c>
      <c r="F13" s="350">
        <v>5</v>
      </c>
      <c r="G13" s="351">
        <v>76</v>
      </c>
      <c r="H13" s="350">
        <v>33</v>
      </c>
    </row>
    <row r="14" spans="1:8" ht="18" customHeight="1">
      <c r="A14" s="164" t="s">
        <v>357</v>
      </c>
      <c r="B14" s="350">
        <f>C14+E14+F14+G14+H14</f>
        <v>497</v>
      </c>
      <c r="C14" s="350">
        <v>65</v>
      </c>
      <c r="D14" s="531">
        <v>0</v>
      </c>
      <c r="E14" s="350">
        <v>192</v>
      </c>
      <c r="F14" s="531">
        <v>0</v>
      </c>
      <c r="G14" s="351">
        <v>206</v>
      </c>
      <c r="H14" s="350">
        <v>34</v>
      </c>
    </row>
    <row r="15" spans="1:8" ht="18" customHeight="1">
      <c r="A15" s="164" t="s">
        <v>358</v>
      </c>
      <c r="B15" s="350">
        <f>C15+E15+F15+G15+H15</f>
        <v>93</v>
      </c>
      <c r="C15" s="350">
        <v>17</v>
      </c>
      <c r="D15" s="531">
        <v>0</v>
      </c>
      <c r="E15" s="350">
        <v>38</v>
      </c>
      <c r="F15" s="531">
        <v>0</v>
      </c>
      <c r="G15" s="351">
        <v>34</v>
      </c>
      <c r="H15" s="350">
        <v>4</v>
      </c>
    </row>
    <row r="16" spans="1:8" ht="18" customHeight="1">
      <c r="A16" s="164" t="s">
        <v>359</v>
      </c>
      <c r="B16" s="350">
        <f>C16+D16+E16+F16+G16+H16</f>
        <v>1555</v>
      </c>
      <c r="C16" s="350">
        <v>348</v>
      </c>
      <c r="D16" s="350">
        <v>22</v>
      </c>
      <c r="E16" s="350">
        <v>448</v>
      </c>
      <c r="F16" s="350">
        <v>49</v>
      </c>
      <c r="G16" s="351">
        <v>544</v>
      </c>
      <c r="H16" s="350">
        <v>144</v>
      </c>
    </row>
    <row r="17" spans="1:8" ht="18" customHeight="1">
      <c r="A17" s="164" t="s">
        <v>360</v>
      </c>
      <c r="B17" s="350">
        <f>C17+D17+E17+F17+G17+H17</f>
        <v>433</v>
      </c>
      <c r="C17" s="350">
        <v>51</v>
      </c>
      <c r="D17" s="350">
        <v>3</v>
      </c>
      <c r="E17" s="350">
        <v>152</v>
      </c>
      <c r="F17" s="350">
        <v>11</v>
      </c>
      <c r="G17" s="351">
        <v>182</v>
      </c>
      <c r="H17" s="350">
        <v>34</v>
      </c>
    </row>
    <row r="18" spans="1:8" ht="18" customHeight="1">
      <c r="A18" s="164" t="s">
        <v>361</v>
      </c>
      <c r="B18" s="350">
        <f>C18+D18+E18+F18+G18+H18</f>
        <v>462</v>
      </c>
      <c r="C18" s="350">
        <v>47</v>
      </c>
      <c r="D18" s="351">
        <v>1</v>
      </c>
      <c r="E18" s="350">
        <v>222</v>
      </c>
      <c r="F18" s="531">
        <v>0</v>
      </c>
      <c r="G18" s="351">
        <v>133</v>
      </c>
      <c r="H18" s="350">
        <v>59</v>
      </c>
    </row>
    <row r="19" spans="1:8" ht="18" customHeight="1">
      <c r="A19" s="164" t="s">
        <v>362</v>
      </c>
      <c r="B19" s="350">
        <f>C19+D19+E19+F19+G19+H19</f>
        <v>690</v>
      </c>
      <c r="C19" s="350">
        <v>97</v>
      </c>
      <c r="D19" s="593">
        <v>21</v>
      </c>
      <c r="E19" s="350">
        <v>268</v>
      </c>
      <c r="F19" s="531">
        <v>7</v>
      </c>
      <c r="G19" s="351">
        <v>228</v>
      </c>
      <c r="H19" s="350">
        <v>69</v>
      </c>
    </row>
    <row r="20" spans="1:8" ht="18" customHeight="1">
      <c r="A20" s="164" t="s">
        <v>363</v>
      </c>
      <c r="B20" s="350">
        <f>C20+E20+F20+G20+H20</f>
        <v>357</v>
      </c>
      <c r="C20" s="350">
        <v>91</v>
      </c>
      <c r="D20" s="531">
        <v>0</v>
      </c>
      <c r="E20" s="350">
        <v>62</v>
      </c>
      <c r="F20" s="350">
        <v>27</v>
      </c>
      <c r="G20" s="351">
        <v>136</v>
      </c>
      <c r="H20" s="350">
        <v>41</v>
      </c>
    </row>
    <row r="21" spans="1:8" ht="18" customHeight="1">
      <c r="A21" s="164" t="s">
        <v>364</v>
      </c>
      <c r="B21" s="350">
        <f>C21+E21+F21+G21+H21</f>
        <v>320</v>
      </c>
      <c r="C21" s="350">
        <v>113</v>
      </c>
      <c r="D21" s="531">
        <v>0</v>
      </c>
      <c r="E21" s="350">
        <v>116</v>
      </c>
      <c r="F21" s="531">
        <v>2</v>
      </c>
      <c r="G21" s="351">
        <v>73</v>
      </c>
      <c r="H21" s="350">
        <v>16</v>
      </c>
    </row>
    <row r="22" spans="1:8" ht="18" customHeight="1">
      <c r="A22" s="164" t="s">
        <v>365</v>
      </c>
      <c r="B22" s="350">
        <f>C22+E22+F22+G22+H22</f>
        <v>667</v>
      </c>
      <c r="C22" s="350">
        <v>103</v>
      </c>
      <c r="D22" s="531">
        <v>0</v>
      </c>
      <c r="E22" s="350">
        <v>252</v>
      </c>
      <c r="F22" s="350">
        <v>21</v>
      </c>
      <c r="G22" s="351">
        <v>233</v>
      </c>
      <c r="H22" s="350">
        <v>58</v>
      </c>
    </row>
    <row r="23" spans="1:8" ht="18" customHeight="1">
      <c r="A23" s="164" t="s">
        <v>366</v>
      </c>
      <c r="B23" s="350">
        <f>C23+D23+E23+F23+G23+H23</f>
        <v>347</v>
      </c>
      <c r="C23" s="350">
        <v>51</v>
      </c>
      <c r="D23" s="593">
        <v>5</v>
      </c>
      <c r="E23" s="350">
        <v>145</v>
      </c>
      <c r="F23" s="350">
        <v>4</v>
      </c>
      <c r="G23" s="351">
        <v>111</v>
      </c>
      <c r="H23" s="350">
        <v>31</v>
      </c>
    </row>
    <row r="24" spans="1:8" ht="18" customHeight="1">
      <c r="A24" s="594" t="s">
        <v>367</v>
      </c>
      <c r="B24" s="601">
        <f>C24+E24+F24+G24+H24</f>
        <v>576</v>
      </c>
      <c r="C24" s="601">
        <v>180</v>
      </c>
      <c r="D24" s="596">
        <v>0</v>
      </c>
      <c r="E24" s="601">
        <v>273</v>
      </c>
      <c r="F24" s="601">
        <v>7</v>
      </c>
      <c r="G24" s="602">
        <v>89</v>
      </c>
      <c r="H24" s="601">
        <v>27</v>
      </c>
    </row>
    <row r="25" spans="1:8" ht="15">
      <c r="A25" s="411"/>
      <c r="B25" s="412"/>
      <c r="C25" s="412"/>
      <c r="D25" s="412"/>
      <c r="E25" s="412"/>
      <c r="F25" s="412"/>
      <c r="G25" s="412"/>
      <c r="H25" s="412"/>
    </row>
    <row r="26" spans="1:8" ht="15">
      <c r="A26" s="603"/>
      <c r="B26" s="412"/>
      <c r="C26" s="412"/>
      <c r="D26" s="412"/>
      <c r="E26" s="412"/>
      <c r="F26" s="412"/>
      <c r="G26" s="412"/>
      <c r="H26" s="384"/>
    </row>
    <row r="27" spans="1:8" ht="15">
      <c r="A27" s="411"/>
      <c r="B27" s="412"/>
      <c r="C27" s="412"/>
      <c r="D27" s="412"/>
      <c r="E27" s="412"/>
      <c r="F27" s="412"/>
      <c r="G27" s="412"/>
      <c r="H27" s="384"/>
    </row>
    <row r="28" spans="1:8" ht="15">
      <c r="A28" s="411"/>
      <c r="B28" s="412"/>
      <c r="C28" s="412"/>
      <c r="D28" s="412"/>
      <c r="E28" s="412"/>
      <c r="F28" s="412"/>
      <c r="G28" s="412"/>
      <c r="H28" s="384"/>
    </row>
    <row r="29" spans="1:8" ht="15">
      <c r="A29" s="411"/>
      <c r="B29" s="412"/>
      <c r="C29" s="412"/>
      <c r="D29" s="412"/>
      <c r="E29" s="412"/>
      <c r="F29" s="412"/>
      <c r="G29" s="412"/>
      <c r="H29" s="384"/>
    </row>
    <row r="30" spans="1:7" ht="15">
      <c r="A30" s="411"/>
      <c r="B30" s="411"/>
      <c r="C30" s="411"/>
      <c r="D30" s="411"/>
      <c r="E30" s="411"/>
      <c r="F30" s="411"/>
      <c r="G30" s="411"/>
    </row>
    <row r="31" spans="1:7" ht="15">
      <c r="A31" s="411"/>
      <c r="B31" s="411"/>
      <c r="C31" s="411"/>
      <c r="D31" s="411"/>
      <c r="E31" s="411"/>
      <c r="F31" s="411"/>
      <c r="G31" s="411"/>
    </row>
    <row r="32" spans="1:7" ht="15">
      <c r="A32" s="411"/>
      <c r="B32" s="411"/>
      <c r="C32" s="411"/>
      <c r="D32" s="411"/>
      <c r="E32" s="411"/>
      <c r="F32" s="411"/>
      <c r="G32" s="411"/>
    </row>
    <row r="33" spans="1:7" ht="15">
      <c r="A33" s="411"/>
      <c r="B33" s="411"/>
      <c r="C33" s="411"/>
      <c r="D33" s="411"/>
      <c r="E33" s="411"/>
      <c r="F33" s="411"/>
      <c r="G33" s="411"/>
    </row>
    <row r="34" spans="1:7" ht="15">
      <c r="A34" s="411"/>
      <c r="B34" s="411"/>
      <c r="C34" s="411"/>
      <c r="D34" s="411"/>
      <c r="E34" s="411"/>
      <c r="F34" s="411"/>
      <c r="G34" s="411"/>
    </row>
    <row r="35" spans="1:7" ht="15">
      <c r="A35" s="411"/>
      <c r="B35" s="411"/>
      <c r="C35" s="411"/>
      <c r="D35" s="411"/>
      <c r="E35" s="411"/>
      <c r="F35" s="411"/>
      <c r="G35" s="411"/>
    </row>
    <row r="36" spans="1:7" ht="15">
      <c r="A36" s="411"/>
      <c r="B36" s="411"/>
      <c r="C36" s="411"/>
      <c r="D36" s="411"/>
      <c r="E36" s="411"/>
      <c r="F36" s="411"/>
      <c r="G36" s="411"/>
    </row>
    <row r="37" spans="1:7" ht="15">
      <c r="A37" s="411"/>
      <c r="B37" s="411"/>
      <c r="C37" s="411"/>
      <c r="D37" s="411"/>
      <c r="E37" s="411"/>
      <c r="F37" s="411"/>
      <c r="G37" s="411"/>
    </row>
    <row r="38" spans="1:7" ht="15">
      <c r="A38" s="411"/>
      <c r="B38" s="411"/>
      <c r="C38" s="411"/>
      <c r="D38" s="411"/>
      <c r="E38" s="411"/>
      <c r="F38" s="411"/>
      <c r="G38" s="411"/>
    </row>
    <row r="39" spans="1:7" ht="15">
      <c r="A39" s="411"/>
      <c r="B39" s="411"/>
      <c r="C39" s="411"/>
      <c r="D39" s="411"/>
      <c r="E39" s="411"/>
      <c r="F39" s="411"/>
      <c r="G39" s="411"/>
    </row>
    <row r="40" spans="1:7" ht="15">
      <c r="A40" s="411"/>
      <c r="B40" s="411"/>
      <c r="C40" s="411"/>
      <c r="D40" s="411"/>
      <c r="E40" s="411"/>
      <c r="F40" s="411"/>
      <c r="G40" s="411"/>
    </row>
    <row r="41" spans="1:7" ht="15">
      <c r="A41" s="411"/>
      <c r="B41" s="411"/>
      <c r="C41" s="411"/>
      <c r="D41" s="411"/>
      <c r="E41" s="411"/>
      <c r="F41" s="411"/>
      <c r="G41" s="411"/>
    </row>
    <row r="42" spans="1:7" ht="15">
      <c r="A42" s="411"/>
      <c r="B42" s="411"/>
      <c r="C42" s="411"/>
      <c r="D42" s="411"/>
      <c r="E42" s="411"/>
      <c r="F42" s="411"/>
      <c r="G42" s="411"/>
    </row>
    <row r="43" spans="1:7" ht="15">
      <c r="A43" s="411"/>
      <c r="B43" s="411"/>
      <c r="C43" s="411"/>
      <c r="D43" s="411"/>
      <c r="E43" s="411"/>
      <c r="F43" s="411"/>
      <c r="G43" s="411"/>
    </row>
    <row r="44" spans="1:7" ht="15">
      <c r="A44" s="411"/>
      <c r="B44" s="411"/>
      <c r="C44" s="411"/>
      <c r="D44" s="411"/>
      <c r="E44" s="411"/>
      <c r="F44" s="411"/>
      <c r="G44" s="411"/>
    </row>
    <row r="45" spans="1:7" ht="15">
      <c r="A45" s="411"/>
      <c r="B45" s="411"/>
      <c r="C45" s="411"/>
      <c r="D45" s="411"/>
      <c r="E45" s="411"/>
      <c r="F45" s="411"/>
      <c r="G45" s="411"/>
    </row>
    <row r="46" spans="1:7" ht="15">
      <c r="A46" s="411"/>
      <c r="B46" s="411"/>
      <c r="C46" s="411"/>
      <c r="D46" s="411"/>
      <c r="E46" s="411"/>
      <c r="F46" s="411"/>
      <c r="G46" s="411"/>
    </row>
    <row r="47" spans="1:7" ht="15">
      <c r="A47" s="411"/>
      <c r="B47" s="411"/>
      <c r="C47" s="411"/>
      <c r="D47" s="411"/>
      <c r="E47" s="411"/>
      <c r="F47" s="411"/>
      <c r="G47" s="411"/>
    </row>
    <row r="48" spans="1:7" ht="15">
      <c r="A48" s="411"/>
      <c r="B48" s="411"/>
      <c r="C48" s="411"/>
      <c r="D48" s="411"/>
      <c r="E48" s="411"/>
      <c r="F48" s="411"/>
      <c r="G48" s="411"/>
    </row>
    <row r="49" spans="1:7" ht="15">
      <c r="A49" s="411"/>
      <c r="B49" s="411"/>
      <c r="C49" s="411"/>
      <c r="D49" s="411"/>
      <c r="E49" s="411"/>
      <c r="F49" s="411"/>
      <c r="G49" s="411"/>
    </row>
    <row r="50" spans="1:7" ht="15">
      <c r="A50" s="411"/>
      <c r="B50" s="411"/>
      <c r="C50" s="411"/>
      <c r="D50" s="411"/>
      <c r="E50" s="411"/>
      <c r="F50" s="411"/>
      <c r="G50" s="411"/>
    </row>
    <row r="51" spans="1:7" ht="15">
      <c r="A51" s="411"/>
      <c r="B51" s="411"/>
      <c r="C51" s="411"/>
      <c r="D51" s="411"/>
      <c r="E51" s="411"/>
      <c r="F51" s="411"/>
      <c r="G51" s="411"/>
    </row>
    <row r="52" spans="1:7" ht="15">
      <c r="A52" s="411"/>
      <c r="B52" s="411"/>
      <c r="C52" s="411"/>
      <c r="D52" s="411"/>
      <c r="E52" s="411"/>
      <c r="F52" s="411"/>
      <c r="G52" s="411"/>
    </row>
    <row r="53" spans="1:7" ht="15">
      <c r="A53" s="411"/>
      <c r="B53" s="411"/>
      <c r="C53" s="411"/>
      <c r="D53" s="411"/>
      <c r="E53" s="411"/>
      <c r="F53" s="411"/>
      <c r="G53" s="411"/>
    </row>
    <row r="54" spans="1:7" ht="15">
      <c r="A54" s="411"/>
      <c r="B54" s="411"/>
      <c r="C54" s="411"/>
      <c r="D54" s="411"/>
      <c r="E54" s="411"/>
      <c r="F54" s="411"/>
      <c r="G54" s="411"/>
    </row>
    <row r="55" spans="1:7" ht="15">
      <c r="A55" s="411"/>
      <c r="B55" s="411"/>
      <c r="C55" s="411"/>
      <c r="D55" s="411"/>
      <c r="E55" s="411"/>
      <c r="F55" s="411"/>
      <c r="G55" s="411"/>
    </row>
    <row r="56" spans="1:7" ht="15">
      <c r="A56" s="411"/>
      <c r="B56" s="411"/>
      <c r="C56" s="411"/>
      <c r="D56" s="411"/>
      <c r="E56" s="411"/>
      <c r="F56" s="411"/>
      <c r="G56" s="411"/>
    </row>
    <row r="57" spans="1:7" ht="15">
      <c r="A57" s="411"/>
      <c r="B57" s="411"/>
      <c r="C57" s="411"/>
      <c r="D57" s="411"/>
      <c r="E57" s="411"/>
      <c r="F57" s="411"/>
      <c r="G57" s="411"/>
    </row>
    <row r="58" spans="1:7" ht="15">
      <c r="A58" s="411"/>
      <c r="B58" s="411"/>
      <c r="C58" s="411"/>
      <c r="D58" s="411"/>
      <c r="E58" s="411"/>
      <c r="F58" s="411"/>
      <c r="G58" s="411"/>
    </row>
    <row r="59" spans="1:7" ht="15">
      <c r="A59" s="411"/>
      <c r="B59" s="411"/>
      <c r="C59" s="411"/>
      <c r="D59" s="411"/>
      <c r="E59" s="411"/>
      <c r="F59" s="411"/>
      <c r="G59" s="411"/>
    </row>
    <row r="60" spans="1:7" ht="15">
      <c r="A60" s="411"/>
      <c r="B60" s="411"/>
      <c r="C60" s="411"/>
      <c r="D60" s="411"/>
      <c r="E60" s="411"/>
      <c r="F60" s="411"/>
      <c r="G60" s="411"/>
    </row>
    <row r="61" spans="1:7" ht="15">
      <c r="A61" s="411"/>
      <c r="B61" s="411"/>
      <c r="C61" s="411"/>
      <c r="D61" s="411"/>
      <c r="E61" s="411"/>
      <c r="F61" s="411"/>
      <c r="G61" s="411"/>
    </row>
    <row r="62" spans="1:7" ht="15">
      <c r="A62" s="411"/>
      <c r="B62" s="411"/>
      <c r="C62" s="411"/>
      <c r="D62" s="411"/>
      <c r="E62" s="411"/>
      <c r="F62" s="411"/>
      <c r="G62" s="411"/>
    </row>
    <row r="63" spans="1:7" ht="15">
      <c r="A63" s="411"/>
      <c r="B63" s="411"/>
      <c r="C63" s="411"/>
      <c r="D63" s="411"/>
      <c r="E63" s="411"/>
      <c r="F63" s="411"/>
      <c r="G63" s="411"/>
    </row>
    <row r="64" spans="1:7" ht="15">
      <c r="A64" s="411"/>
      <c r="B64" s="411"/>
      <c r="C64" s="411"/>
      <c r="D64" s="411"/>
      <c r="E64" s="411"/>
      <c r="F64" s="411"/>
      <c r="G64" s="411"/>
    </row>
    <row r="65" spans="1:7" ht="15">
      <c r="A65" s="411"/>
      <c r="B65" s="411"/>
      <c r="C65" s="411"/>
      <c r="D65" s="411"/>
      <c r="E65" s="411"/>
      <c r="F65" s="411"/>
      <c r="G65" s="411"/>
    </row>
    <row r="66" spans="1:7" ht="15">
      <c r="A66" s="411"/>
      <c r="B66" s="411"/>
      <c r="C66" s="411"/>
      <c r="D66" s="411"/>
      <c r="E66" s="411"/>
      <c r="F66" s="411"/>
      <c r="G66" s="411"/>
    </row>
    <row r="67" spans="1:7" ht="15">
      <c r="A67" s="411"/>
      <c r="B67" s="411"/>
      <c r="C67" s="411"/>
      <c r="D67" s="411"/>
      <c r="E67" s="411"/>
      <c r="F67" s="411"/>
      <c r="G67" s="411"/>
    </row>
    <row r="68" spans="1:7" ht="15">
      <c r="A68" s="411"/>
      <c r="B68" s="411"/>
      <c r="C68" s="411"/>
      <c r="D68" s="411"/>
      <c r="E68" s="411"/>
      <c r="F68" s="411"/>
      <c r="G68" s="411"/>
    </row>
    <row r="69" spans="1:7" ht="15">
      <c r="A69" s="411"/>
      <c r="B69" s="411"/>
      <c r="C69" s="411"/>
      <c r="D69" s="411"/>
      <c r="E69" s="411"/>
      <c r="F69" s="411"/>
      <c r="G69" s="411"/>
    </row>
    <row r="70" spans="1:7" ht="15">
      <c r="A70" s="411"/>
      <c r="B70" s="411"/>
      <c r="C70" s="411"/>
      <c r="D70" s="411"/>
      <c r="E70" s="411"/>
      <c r="F70" s="411"/>
      <c r="G70" s="411"/>
    </row>
  </sheetData>
  <sheetProtection/>
  <mergeCells count="5">
    <mergeCell ref="A2:H2"/>
    <mergeCell ref="A3:H3"/>
    <mergeCell ref="A4:H4"/>
    <mergeCell ref="B7:B8"/>
    <mergeCell ref="C7:H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 Narrow,Italic"&amp;10NIÊN GIÁM THỐNG KÊ HUYỆN TRI TÔN 2015&amp;R&amp;10Trang &amp;P+80</oddFooter>
  </headerFooter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4">
      <selection activeCell="G14" sqref="G14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spans="1:4" ht="17.25">
      <c r="A1" s="750" t="s">
        <v>802</v>
      </c>
      <c r="B1" s="750"/>
      <c r="C1" s="750"/>
      <c r="D1" s="750"/>
    </row>
    <row r="2" spans="1:4" ht="17.25">
      <c r="A2" s="750" t="s">
        <v>1152</v>
      </c>
      <c r="B2" s="750"/>
      <c r="C2" s="750"/>
      <c r="D2" s="750"/>
    </row>
    <row r="3" spans="1:4" ht="9.75" customHeight="1">
      <c r="A3" s="339"/>
      <c r="B3" s="339"/>
      <c r="C3" s="339"/>
      <c r="D3" s="339"/>
    </row>
    <row r="4" spans="1:4" ht="12.75">
      <c r="A4" s="751" t="s">
        <v>1016</v>
      </c>
      <c r="B4" s="751"/>
      <c r="C4" s="751"/>
      <c r="D4" s="751"/>
    </row>
    <row r="5" ht="9.75" customHeight="1"/>
    <row r="6" spans="1:4" ht="18.75" customHeight="1">
      <c r="A6" s="172" t="s">
        <v>803</v>
      </c>
      <c r="B6" s="172" t="s">
        <v>804</v>
      </c>
      <c r="C6" s="172" t="s">
        <v>805</v>
      </c>
      <c r="D6" s="172" t="s">
        <v>349</v>
      </c>
    </row>
    <row r="7" spans="1:4" ht="7.5" customHeight="1">
      <c r="A7" s="173"/>
      <c r="B7" s="173"/>
      <c r="C7" s="173"/>
      <c r="D7" s="173"/>
    </row>
    <row r="8" spans="1:4" ht="19.5" customHeight="1">
      <c r="A8" s="174"/>
      <c r="B8" s="175" t="s">
        <v>806</v>
      </c>
      <c r="C8" s="176"/>
      <c r="D8" s="176"/>
    </row>
    <row r="9" spans="1:4" ht="19.5" customHeight="1">
      <c r="A9" s="177" t="s">
        <v>68</v>
      </c>
      <c r="B9" s="77" t="s">
        <v>807</v>
      </c>
      <c r="C9" s="78"/>
      <c r="D9" s="78"/>
    </row>
    <row r="10" spans="1:5" ht="15" customHeight="1">
      <c r="A10" s="87"/>
      <c r="B10" s="87"/>
      <c r="C10" s="167" t="s">
        <v>46</v>
      </c>
      <c r="D10" s="138" t="s">
        <v>808</v>
      </c>
      <c r="E10" s="83" t="s">
        <v>83</v>
      </c>
    </row>
    <row r="11" spans="1:5" ht="15" customHeight="1">
      <c r="A11" s="87"/>
      <c r="B11" s="87"/>
      <c r="C11" s="167" t="s">
        <v>47</v>
      </c>
      <c r="D11" s="138" t="s">
        <v>809</v>
      </c>
      <c r="E11" s="83" t="s">
        <v>84</v>
      </c>
    </row>
    <row r="12" spans="1:5" ht="15" customHeight="1">
      <c r="A12" s="87"/>
      <c r="B12" s="87"/>
      <c r="C12" s="167" t="s">
        <v>48</v>
      </c>
      <c r="D12" s="138" t="s">
        <v>810</v>
      </c>
      <c r="E12" s="83" t="s">
        <v>85</v>
      </c>
    </row>
    <row r="13" spans="1:5" ht="15" customHeight="1">
      <c r="A13" s="87"/>
      <c r="B13" s="87"/>
      <c r="C13" s="167" t="s">
        <v>49</v>
      </c>
      <c r="D13" s="138" t="s">
        <v>811</v>
      </c>
      <c r="E13" s="83" t="s">
        <v>86</v>
      </c>
    </row>
    <row r="14" spans="1:5" ht="15" customHeight="1">
      <c r="A14" s="87"/>
      <c r="B14" s="87"/>
      <c r="C14" s="167" t="s">
        <v>50</v>
      </c>
      <c r="D14" s="138" t="s">
        <v>812</v>
      </c>
      <c r="E14" s="83"/>
    </row>
    <row r="15" spans="1:5" ht="15" customHeight="1">
      <c r="A15" s="87"/>
      <c r="B15" s="87"/>
      <c r="C15" s="167" t="s">
        <v>51</v>
      </c>
      <c r="D15" s="138" t="s">
        <v>813</v>
      </c>
      <c r="E15" s="83"/>
    </row>
    <row r="16" spans="1:5" ht="19.5" customHeight="1">
      <c r="A16" s="177" t="s">
        <v>69</v>
      </c>
      <c r="B16" s="77" t="s">
        <v>814</v>
      </c>
      <c r="C16" s="78"/>
      <c r="D16" s="138"/>
      <c r="E16" s="83"/>
    </row>
    <row r="17" spans="1:5" ht="15" customHeight="1">
      <c r="A17" s="87"/>
      <c r="B17" s="87"/>
      <c r="C17" s="167" t="s">
        <v>46</v>
      </c>
      <c r="D17" s="138" t="s">
        <v>815</v>
      </c>
      <c r="E17" s="83" t="s">
        <v>87</v>
      </c>
    </row>
    <row r="18" spans="1:5" ht="15" customHeight="1">
      <c r="A18" s="87"/>
      <c r="B18" s="87"/>
      <c r="C18" s="167" t="s">
        <v>47</v>
      </c>
      <c r="D18" s="138" t="s">
        <v>816</v>
      </c>
      <c r="E18" s="83" t="s">
        <v>88</v>
      </c>
    </row>
    <row r="19" spans="1:5" ht="15" customHeight="1">
      <c r="A19" s="87"/>
      <c r="B19" s="87"/>
      <c r="C19" s="167" t="s">
        <v>48</v>
      </c>
      <c r="D19" s="138" t="s">
        <v>817</v>
      </c>
      <c r="E19" s="83" t="s">
        <v>89</v>
      </c>
    </row>
    <row r="20" spans="1:5" ht="15" customHeight="1">
      <c r="A20" s="87"/>
      <c r="B20" s="87"/>
      <c r="C20" s="167" t="s">
        <v>49</v>
      </c>
      <c r="D20" s="138" t="s">
        <v>818</v>
      </c>
      <c r="E20" s="83" t="s">
        <v>90</v>
      </c>
    </row>
    <row r="21" spans="1:5" ht="15" customHeight="1">
      <c r="A21" s="87"/>
      <c r="B21" s="87"/>
      <c r="C21" s="167" t="s">
        <v>50</v>
      </c>
      <c r="D21" s="138" t="s">
        <v>821</v>
      </c>
      <c r="E21" s="83" t="s">
        <v>91</v>
      </c>
    </row>
    <row r="22" spans="1:5" ht="15" customHeight="1">
      <c r="A22" s="87"/>
      <c r="B22" s="87"/>
      <c r="C22" s="167" t="s">
        <v>51</v>
      </c>
      <c r="D22" s="138" t="s">
        <v>819</v>
      </c>
      <c r="E22" s="83" t="s">
        <v>92</v>
      </c>
    </row>
    <row r="23" spans="1:5" ht="15" customHeight="1">
      <c r="A23" s="87"/>
      <c r="B23" s="87"/>
      <c r="C23" s="167" t="s">
        <v>52</v>
      </c>
      <c r="D23" s="138" t="s">
        <v>820</v>
      </c>
      <c r="E23" s="83" t="s">
        <v>51</v>
      </c>
    </row>
    <row r="24" spans="1:5" ht="19.5" customHeight="1">
      <c r="A24" s="177" t="s">
        <v>70</v>
      </c>
      <c r="B24" s="77" t="s">
        <v>822</v>
      </c>
      <c r="C24" s="78"/>
      <c r="D24" s="138"/>
      <c r="E24" s="83"/>
    </row>
    <row r="25" spans="1:5" ht="15" customHeight="1">
      <c r="A25" s="87"/>
      <c r="B25" s="87"/>
      <c r="C25" s="167" t="s">
        <v>46</v>
      </c>
      <c r="D25" s="138" t="s">
        <v>823</v>
      </c>
      <c r="E25" s="83" t="s">
        <v>93</v>
      </c>
    </row>
    <row r="26" spans="1:5" ht="15" customHeight="1">
      <c r="A26" s="87"/>
      <c r="B26" s="87"/>
      <c r="C26" s="167" t="s">
        <v>47</v>
      </c>
      <c r="D26" s="138" t="s">
        <v>824</v>
      </c>
      <c r="E26" s="83" t="s">
        <v>52</v>
      </c>
    </row>
    <row r="27" spans="1:5" ht="15" customHeight="1">
      <c r="A27" s="87"/>
      <c r="B27" s="87"/>
      <c r="C27" s="167" t="s">
        <v>48</v>
      </c>
      <c r="D27" s="138" t="s">
        <v>825</v>
      </c>
      <c r="E27" s="83" t="s">
        <v>94</v>
      </c>
    </row>
    <row r="28" spans="1:5" ht="15" customHeight="1">
      <c r="A28" s="87"/>
      <c r="B28" s="87"/>
      <c r="C28" s="167" t="s">
        <v>49</v>
      </c>
      <c r="D28" s="138" t="s">
        <v>826</v>
      </c>
      <c r="E28" s="83" t="s">
        <v>95</v>
      </c>
    </row>
    <row r="29" spans="1:5" ht="19.5" customHeight="1">
      <c r="A29" s="177" t="s">
        <v>71</v>
      </c>
      <c r="B29" s="77" t="s">
        <v>827</v>
      </c>
      <c r="C29" s="78"/>
      <c r="D29" s="138"/>
      <c r="E29" s="83"/>
    </row>
    <row r="30" spans="1:5" ht="15" customHeight="1">
      <c r="A30" s="87"/>
      <c r="B30" s="87"/>
      <c r="C30" s="167" t="s">
        <v>46</v>
      </c>
      <c r="D30" s="138" t="s">
        <v>828</v>
      </c>
      <c r="E30" s="83" t="s">
        <v>96</v>
      </c>
    </row>
    <row r="31" spans="1:5" ht="15" customHeight="1">
      <c r="A31" s="87"/>
      <c r="B31" s="87"/>
      <c r="C31" s="167" t="s">
        <v>47</v>
      </c>
      <c r="D31" s="138" t="s">
        <v>829</v>
      </c>
      <c r="E31" s="83" t="s">
        <v>97</v>
      </c>
    </row>
    <row r="32" spans="1:5" ht="15" customHeight="1">
      <c r="A32" s="66"/>
      <c r="B32" s="66"/>
      <c r="C32" s="446" t="s">
        <v>48</v>
      </c>
      <c r="D32" s="431" t="s">
        <v>830</v>
      </c>
      <c r="E32" s="83" t="s">
        <v>98</v>
      </c>
    </row>
    <row r="33" spans="1:5" ht="17.25" customHeight="1" hidden="1">
      <c r="A33" s="177" t="s">
        <v>72</v>
      </c>
      <c r="B33" s="77" t="s">
        <v>831</v>
      </c>
      <c r="C33" s="78"/>
      <c r="D33" s="138"/>
      <c r="E33" s="83"/>
    </row>
    <row r="34" spans="1:5" ht="15" customHeight="1" hidden="1">
      <c r="A34" s="87"/>
      <c r="B34" s="87"/>
      <c r="C34" s="167" t="s">
        <v>46</v>
      </c>
      <c r="D34" s="138" t="s">
        <v>823</v>
      </c>
      <c r="E34" s="83" t="s">
        <v>99</v>
      </c>
    </row>
    <row r="35" spans="1:5" ht="15" customHeight="1" hidden="1">
      <c r="A35" s="87"/>
      <c r="B35" s="87"/>
      <c r="C35" s="167" t="s">
        <v>47</v>
      </c>
      <c r="D35" s="138" t="s">
        <v>832</v>
      </c>
      <c r="E35" s="83" t="s">
        <v>100</v>
      </c>
    </row>
    <row r="36" spans="1:5" ht="15" customHeight="1" hidden="1">
      <c r="A36" s="87"/>
      <c r="B36" s="87"/>
      <c r="C36" s="167" t="s">
        <v>48</v>
      </c>
      <c r="D36" s="138" t="s">
        <v>833</v>
      </c>
      <c r="E36" s="83" t="s">
        <v>101</v>
      </c>
    </row>
    <row r="37" spans="1:5" ht="15" customHeight="1" hidden="1">
      <c r="A37" s="87"/>
      <c r="B37" s="87"/>
      <c r="C37" s="167" t="s">
        <v>49</v>
      </c>
      <c r="D37" s="138" t="s">
        <v>834</v>
      </c>
      <c r="E37" s="83" t="s">
        <v>102</v>
      </c>
    </row>
    <row r="38" spans="1:5" ht="17.25" customHeight="1" hidden="1">
      <c r="A38" s="177" t="s">
        <v>73</v>
      </c>
      <c r="B38" s="77" t="s">
        <v>835</v>
      </c>
      <c r="C38" s="78"/>
      <c r="D38" s="138"/>
      <c r="E38" s="83"/>
    </row>
    <row r="39" spans="1:5" ht="15" customHeight="1" hidden="1">
      <c r="A39" s="87"/>
      <c r="B39" s="87"/>
      <c r="C39" s="167" t="s">
        <v>46</v>
      </c>
      <c r="D39" s="138" t="s">
        <v>836</v>
      </c>
      <c r="E39" s="83" t="s">
        <v>103</v>
      </c>
    </row>
    <row r="40" spans="1:5" ht="15" customHeight="1" hidden="1">
      <c r="A40" s="87"/>
      <c r="B40" s="87"/>
      <c r="C40" s="167" t="s">
        <v>47</v>
      </c>
      <c r="D40" s="138" t="s">
        <v>837</v>
      </c>
      <c r="E40" s="83" t="s">
        <v>104</v>
      </c>
    </row>
    <row r="41" spans="1:5" ht="15" customHeight="1" hidden="1">
      <c r="A41" s="87"/>
      <c r="B41" s="87"/>
      <c r="C41" s="167" t="s">
        <v>48</v>
      </c>
      <c r="D41" s="138" t="s">
        <v>838</v>
      </c>
      <c r="E41" s="83" t="s">
        <v>105</v>
      </c>
    </row>
    <row r="42" spans="1:5" ht="15" customHeight="1" hidden="1">
      <c r="A42" s="87"/>
      <c r="B42" s="87"/>
      <c r="C42" s="167" t="s">
        <v>49</v>
      </c>
      <c r="D42" s="138" t="s">
        <v>839</v>
      </c>
      <c r="E42" s="83" t="s">
        <v>106</v>
      </c>
    </row>
    <row r="43" spans="1:5" ht="17.25" customHeight="1" hidden="1">
      <c r="A43" s="177" t="s">
        <v>74</v>
      </c>
      <c r="B43" s="77" t="s">
        <v>841</v>
      </c>
      <c r="C43" s="78"/>
      <c r="D43" s="138"/>
      <c r="E43" s="83"/>
    </row>
    <row r="44" spans="1:5" ht="15" customHeight="1" hidden="1">
      <c r="A44" s="87"/>
      <c r="B44" s="87"/>
      <c r="C44" s="167" t="s">
        <v>46</v>
      </c>
      <c r="D44" s="138" t="s">
        <v>840</v>
      </c>
      <c r="E44" s="83" t="s">
        <v>107</v>
      </c>
    </row>
    <row r="45" spans="1:5" ht="15" customHeight="1" hidden="1">
      <c r="A45" s="87"/>
      <c r="B45" s="87"/>
      <c r="C45" s="167" t="s">
        <v>47</v>
      </c>
      <c r="D45" s="138" t="s">
        <v>842</v>
      </c>
      <c r="E45" s="83" t="s">
        <v>108</v>
      </c>
    </row>
    <row r="46" spans="1:5" ht="15" customHeight="1" hidden="1">
      <c r="A46" s="87"/>
      <c r="B46" s="87"/>
      <c r="C46" s="167" t="s">
        <v>48</v>
      </c>
      <c r="D46" s="138" t="s">
        <v>843</v>
      </c>
      <c r="E46" s="83" t="s">
        <v>109</v>
      </c>
    </row>
    <row r="47" spans="1:5" ht="15" customHeight="1" hidden="1">
      <c r="A47" s="87"/>
      <c r="B47" s="87"/>
      <c r="C47" s="167" t="s">
        <v>49</v>
      </c>
      <c r="D47" s="138" t="s">
        <v>844</v>
      </c>
      <c r="E47" s="83" t="s">
        <v>110</v>
      </c>
    </row>
    <row r="48" spans="1:5" ht="15" customHeight="1" hidden="1">
      <c r="A48" s="87"/>
      <c r="B48" s="87"/>
      <c r="C48" s="167" t="s">
        <v>50</v>
      </c>
      <c r="D48" s="138" t="s">
        <v>845</v>
      </c>
      <c r="E48" s="83" t="s">
        <v>111</v>
      </c>
    </row>
    <row r="49" spans="1:5" ht="15" customHeight="1" hidden="1">
      <c r="A49" s="87"/>
      <c r="B49" s="87"/>
      <c r="C49" s="167" t="s">
        <v>51</v>
      </c>
      <c r="D49" s="138" t="s">
        <v>846</v>
      </c>
      <c r="E49" s="83" t="s">
        <v>112</v>
      </c>
    </row>
    <row r="50" spans="1:5" ht="15" customHeight="1" hidden="1">
      <c r="A50" s="87"/>
      <c r="B50" s="87"/>
      <c r="C50" s="167" t="s">
        <v>52</v>
      </c>
      <c r="D50" s="138" t="s">
        <v>847</v>
      </c>
      <c r="E50" s="83" t="s">
        <v>113</v>
      </c>
    </row>
    <row r="51" spans="1:5" ht="15" customHeight="1" hidden="1">
      <c r="A51" s="87"/>
      <c r="B51" s="87"/>
      <c r="C51" s="167">
        <v>15</v>
      </c>
      <c r="D51" s="138" t="s">
        <v>848</v>
      </c>
      <c r="E51" s="178" t="s">
        <v>178</v>
      </c>
    </row>
    <row r="52" spans="1:5" ht="15" customHeight="1" hidden="1">
      <c r="A52" s="87"/>
      <c r="B52" s="87"/>
      <c r="C52" s="167">
        <v>17</v>
      </c>
      <c r="D52" s="138" t="s">
        <v>849</v>
      </c>
      <c r="E52" s="179" t="s">
        <v>178</v>
      </c>
    </row>
    <row r="53" spans="1:5" ht="19.5" customHeight="1" hidden="1">
      <c r="A53" s="177" t="s">
        <v>75</v>
      </c>
      <c r="B53" s="77" t="s">
        <v>850</v>
      </c>
      <c r="C53" s="78"/>
      <c r="D53" s="138"/>
      <c r="E53" s="83"/>
    </row>
    <row r="54" spans="1:5" ht="15" customHeight="1" hidden="1">
      <c r="A54" s="87"/>
      <c r="B54" s="87"/>
      <c r="C54" s="167" t="s">
        <v>46</v>
      </c>
      <c r="D54" s="138" t="s">
        <v>851</v>
      </c>
      <c r="E54" s="83" t="s">
        <v>114</v>
      </c>
    </row>
    <row r="55" spans="1:5" ht="15" customHeight="1" hidden="1">
      <c r="A55" s="87"/>
      <c r="B55" s="87"/>
      <c r="C55" s="167" t="s">
        <v>47</v>
      </c>
      <c r="D55" s="138" t="s">
        <v>852</v>
      </c>
      <c r="E55" s="83" t="s">
        <v>115</v>
      </c>
    </row>
    <row r="56" spans="1:5" ht="15" customHeight="1" hidden="1">
      <c r="A56" s="87"/>
      <c r="B56" s="87"/>
      <c r="C56" s="167" t="s">
        <v>48</v>
      </c>
      <c r="D56" s="138" t="s">
        <v>853</v>
      </c>
      <c r="E56" s="83" t="s">
        <v>116</v>
      </c>
    </row>
    <row r="57" spans="1:5" ht="15" customHeight="1" hidden="1">
      <c r="A57" s="87"/>
      <c r="B57" s="87"/>
      <c r="C57" s="167" t="s">
        <v>49</v>
      </c>
      <c r="D57" s="138" t="s">
        <v>854</v>
      </c>
      <c r="E57" s="83" t="s">
        <v>117</v>
      </c>
    </row>
    <row r="58" spans="1:5" ht="15" customHeight="1" hidden="1">
      <c r="A58" s="87"/>
      <c r="B58" s="87"/>
      <c r="C58" s="167" t="s">
        <v>50</v>
      </c>
      <c r="D58" s="138" t="s">
        <v>855</v>
      </c>
      <c r="E58" s="83" t="s">
        <v>118</v>
      </c>
    </row>
    <row r="59" spans="1:5" ht="15" customHeight="1" hidden="1">
      <c r="A59" s="87"/>
      <c r="B59" s="87"/>
      <c r="C59" s="167" t="s">
        <v>51</v>
      </c>
      <c r="D59" s="138" t="s">
        <v>856</v>
      </c>
      <c r="E59" s="83" t="s">
        <v>119</v>
      </c>
    </row>
    <row r="60" spans="1:5" ht="15" customHeight="1" hidden="1">
      <c r="A60" s="87"/>
      <c r="B60" s="87"/>
      <c r="C60" s="167" t="s">
        <v>52</v>
      </c>
      <c r="D60" s="138" t="s">
        <v>857</v>
      </c>
      <c r="E60" s="83" t="s">
        <v>120</v>
      </c>
    </row>
    <row r="61" spans="1:5" ht="15" customHeight="1" hidden="1">
      <c r="A61" s="87"/>
      <c r="B61" s="87"/>
      <c r="C61" s="180" t="s">
        <v>95</v>
      </c>
      <c r="D61" s="181" t="s">
        <v>858</v>
      </c>
      <c r="E61" s="83"/>
    </row>
    <row r="62" spans="1:5" ht="19.5" customHeight="1" hidden="1">
      <c r="A62" s="177" t="s">
        <v>76</v>
      </c>
      <c r="B62" s="77" t="s">
        <v>859</v>
      </c>
      <c r="C62" s="78"/>
      <c r="D62" s="138"/>
      <c r="E62" s="83"/>
    </row>
    <row r="63" spans="1:5" ht="15" customHeight="1" hidden="1">
      <c r="A63" s="182"/>
      <c r="B63" s="87"/>
      <c r="C63" s="167" t="s">
        <v>46</v>
      </c>
      <c r="D63" s="138" t="s">
        <v>860</v>
      </c>
      <c r="E63" s="83" t="s">
        <v>121</v>
      </c>
    </row>
    <row r="64" spans="1:5" ht="15" customHeight="1" hidden="1">
      <c r="A64" s="182"/>
      <c r="B64" s="87"/>
      <c r="C64" s="167" t="s">
        <v>47</v>
      </c>
      <c r="D64" s="138" t="s">
        <v>861</v>
      </c>
      <c r="E64" s="83" t="s">
        <v>122</v>
      </c>
    </row>
    <row r="65" spans="1:5" ht="15" customHeight="1" hidden="1">
      <c r="A65" s="182"/>
      <c r="B65" s="87"/>
      <c r="C65" s="167" t="s">
        <v>48</v>
      </c>
      <c r="D65" s="138" t="s">
        <v>862</v>
      </c>
      <c r="E65" s="83" t="s">
        <v>123</v>
      </c>
    </row>
    <row r="66" spans="1:5" ht="15" customHeight="1" hidden="1">
      <c r="A66" s="182"/>
      <c r="B66" s="87"/>
      <c r="C66" s="167" t="s">
        <v>49</v>
      </c>
      <c r="D66" s="138" t="s">
        <v>863</v>
      </c>
      <c r="E66" s="83" t="s">
        <v>124</v>
      </c>
    </row>
    <row r="67" spans="1:5" ht="15" customHeight="1" hidden="1">
      <c r="A67" s="182"/>
      <c r="B67" s="87"/>
      <c r="C67" s="167" t="s">
        <v>50</v>
      </c>
      <c r="D67" s="138" t="s">
        <v>864</v>
      </c>
      <c r="E67" s="83" t="s">
        <v>125</v>
      </c>
    </row>
    <row r="68" spans="1:5" ht="19.5" customHeight="1" hidden="1">
      <c r="A68" s="177" t="s">
        <v>77</v>
      </c>
      <c r="B68" s="183" t="s">
        <v>865</v>
      </c>
      <c r="C68" s="87"/>
      <c r="D68" s="138"/>
      <c r="E68" s="83"/>
    </row>
    <row r="69" spans="1:5" ht="15" customHeight="1" hidden="1">
      <c r="A69" s="182"/>
      <c r="B69" s="87"/>
      <c r="C69" s="167" t="s">
        <v>46</v>
      </c>
      <c r="D69" s="138" t="s">
        <v>866</v>
      </c>
      <c r="E69" s="83" t="s">
        <v>126</v>
      </c>
    </row>
    <row r="70" spans="1:5" ht="15" customHeight="1" hidden="1">
      <c r="A70" s="182"/>
      <c r="B70" s="87"/>
      <c r="C70" s="167" t="s">
        <v>47</v>
      </c>
      <c r="D70" s="138" t="s">
        <v>867</v>
      </c>
      <c r="E70" s="83" t="s">
        <v>127</v>
      </c>
    </row>
    <row r="71" spans="1:5" ht="15" customHeight="1" hidden="1">
      <c r="A71" s="182"/>
      <c r="B71" s="87"/>
      <c r="C71" s="167" t="s">
        <v>48</v>
      </c>
      <c r="D71" s="138" t="s">
        <v>868</v>
      </c>
      <c r="E71" s="83" t="s">
        <v>128</v>
      </c>
    </row>
    <row r="72" spans="1:5" ht="15" customHeight="1" hidden="1">
      <c r="A72" s="182"/>
      <c r="B72" s="87"/>
      <c r="C72" s="167" t="s">
        <v>49</v>
      </c>
      <c r="D72" s="138" t="s">
        <v>869</v>
      </c>
      <c r="E72" s="83" t="s">
        <v>129</v>
      </c>
    </row>
    <row r="73" spans="1:5" ht="19.5" customHeight="1" hidden="1">
      <c r="A73" s="177" t="s">
        <v>78</v>
      </c>
      <c r="B73" s="183" t="s">
        <v>870</v>
      </c>
      <c r="C73" s="87"/>
      <c r="D73" s="138"/>
      <c r="E73" s="83"/>
    </row>
    <row r="74" spans="1:5" ht="15" customHeight="1" hidden="1">
      <c r="A74" s="182"/>
      <c r="B74" s="87"/>
      <c r="C74" s="167" t="s">
        <v>46</v>
      </c>
      <c r="D74" s="138" t="s">
        <v>871</v>
      </c>
      <c r="E74" s="83" t="s">
        <v>130</v>
      </c>
    </row>
    <row r="75" spans="1:5" ht="15" customHeight="1" hidden="1">
      <c r="A75" s="182"/>
      <c r="B75" s="87"/>
      <c r="C75" s="167" t="s">
        <v>47</v>
      </c>
      <c r="D75" s="138" t="s">
        <v>872</v>
      </c>
      <c r="E75" s="83" t="s">
        <v>131</v>
      </c>
    </row>
    <row r="76" spans="1:5" ht="15" customHeight="1" hidden="1">
      <c r="A76" s="182"/>
      <c r="B76" s="87"/>
      <c r="C76" s="167" t="s">
        <v>48</v>
      </c>
      <c r="D76" s="138" t="s">
        <v>873</v>
      </c>
      <c r="E76" s="83" t="s">
        <v>132</v>
      </c>
    </row>
    <row r="77" spans="1:5" ht="15" customHeight="1" hidden="1">
      <c r="A77" s="182"/>
      <c r="B77" s="87"/>
      <c r="C77" s="167" t="s">
        <v>49</v>
      </c>
      <c r="D77" s="138" t="s">
        <v>874</v>
      </c>
      <c r="E77" s="83" t="s">
        <v>133</v>
      </c>
    </row>
    <row r="78" spans="1:5" ht="19.5" customHeight="1" hidden="1">
      <c r="A78" s="177" t="s">
        <v>79</v>
      </c>
      <c r="B78" s="183" t="s">
        <v>875</v>
      </c>
      <c r="C78" s="87"/>
      <c r="D78" s="138"/>
      <c r="E78" s="83"/>
    </row>
    <row r="79" spans="1:5" ht="15" customHeight="1" hidden="1">
      <c r="A79" s="182"/>
      <c r="B79" s="87"/>
      <c r="C79" s="167" t="s">
        <v>46</v>
      </c>
      <c r="D79" s="138" t="s">
        <v>876</v>
      </c>
      <c r="E79" s="83" t="s">
        <v>134</v>
      </c>
    </row>
    <row r="80" spans="1:5" ht="15" customHeight="1" hidden="1">
      <c r="A80" s="182"/>
      <c r="B80" s="87"/>
      <c r="C80" s="167" t="s">
        <v>47</v>
      </c>
      <c r="D80" s="138" t="s">
        <v>877</v>
      </c>
      <c r="E80" s="83" t="s">
        <v>135</v>
      </c>
    </row>
    <row r="81" spans="1:5" ht="15" customHeight="1" hidden="1">
      <c r="A81" s="182"/>
      <c r="B81" s="87"/>
      <c r="C81" s="167" t="s">
        <v>48</v>
      </c>
      <c r="D81" s="138" t="s">
        <v>879</v>
      </c>
      <c r="E81" s="83" t="s">
        <v>136</v>
      </c>
    </row>
    <row r="82" spans="1:5" ht="15" customHeight="1" hidden="1">
      <c r="A82" s="182"/>
      <c r="B82" s="87"/>
      <c r="C82" s="167" t="s">
        <v>49</v>
      </c>
      <c r="D82" s="138" t="s">
        <v>878</v>
      </c>
      <c r="E82" s="83"/>
    </row>
    <row r="83" spans="1:5" ht="19.5" customHeight="1" hidden="1">
      <c r="A83" s="177" t="s">
        <v>80</v>
      </c>
      <c r="B83" s="183" t="s">
        <v>880</v>
      </c>
      <c r="C83" s="87"/>
      <c r="D83" s="138"/>
      <c r="E83" s="83"/>
    </row>
    <row r="84" spans="1:5" ht="15" customHeight="1" hidden="1">
      <c r="A84" s="182"/>
      <c r="B84" s="87"/>
      <c r="C84" s="167" t="s">
        <v>46</v>
      </c>
      <c r="D84" s="138" t="s">
        <v>881</v>
      </c>
      <c r="E84" s="83" t="s">
        <v>137</v>
      </c>
    </row>
    <row r="85" spans="1:5" ht="15" customHeight="1" hidden="1">
      <c r="A85" s="182"/>
      <c r="B85" s="87"/>
      <c r="C85" s="167" t="s">
        <v>47</v>
      </c>
      <c r="D85" s="138" t="s">
        <v>882</v>
      </c>
      <c r="E85" s="83" t="s">
        <v>138</v>
      </c>
    </row>
    <row r="86" spans="1:5" ht="15" customHeight="1" hidden="1">
      <c r="A86" s="182"/>
      <c r="B86" s="87"/>
      <c r="C86" s="167" t="s">
        <v>48</v>
      </c>
      <c r="D86" s="138" t="s">
        <v>883</v>
      </c>
      <c r="E86" s="83" t="s">
        <v>139</v>
      </c>
    </row>
    <row r="87" spans="1:5" ht="15" customHeight="1" hidden="1">
      <c r="A87" s="182"/>
      <c r="B87" s="87"/>
      <c r="C87" s="167" t="s">
        <v>49</v>
      </c>
      <c r="D87" s="138" t="s">
        <v>884</v>
      </c>
      <c r="E87" s="83" t="s">
        <v>140</v>
      </c>
    </row>
    <row r="88" spans="1:5" ht="15" customHeight="1" hidden="1">
      <c r="A88" s="182"/>
      <c r="B88" s="87"/>
      <c r="C88" s="167" t="s">
        <v>50</v>
      </c>
      <c r="D88" s="138" t="s">
        <v>885</v>
      </c>
      <c r="E88" s="83" t="s">
        <v>141</v>
      </c>
    </row>
    <row r="89" spans="1:5" ht="15" customHeight="1" hidden="1">
      <c r="A89" s="182"/>
      <c r="B89" s="87"/>
      <c r="C89" s="167">
        <v>11</v>
      </c>
      <c r="D89" s="138" t="s">
        <v>886</v>
      </c>
      <c r="E89" s="83"/>
    </row>
    <row r="90" spans="1:5" ht="18" customHeight="1" hidden="1">
      <c r="A90" s="177" t="s">
        <v>81</v>
      </c>
      <c r="B90" s="183" t="s">
        <v>887</v>
      </c>
      <c r="C90" s="87"/>
      <c r="D90" s="138"/>
      <c r="E90" s="83"/>
    </row>
    <row r="91" spans="1:5" ht="15" customHeight="1" hidden="1">
      <c r="A91" s="182"/>
      <c r="B91" s="87"/>
      <c r="C91" s="167" t="s">
        <v>46</v>
      </c>
      <c r="D91" s="138" t="s">
        <v>868</v>
      </c>
      <c r="E91" s="83" t="s">
        <v>142</v>
      </c>
    </row>
    <row r="92" spans="1:5" ht="15" customHeight="1" hidden="1">
      <c r="A92" s="182"/>
      <c r="B92" s="87"/>
      <c r="C92" s="167" t="s">
        <v>47</v>
      </c>
      <c r="D92" s="138" t="s">
        <v>888</v>
      </c>
      <c r="E92" s="83" t="s">
        <v>143</v>
      </c>
    </row>
    <row r="93" spans="1:5" ht="15" customHeight="1" hidden="1">
      <c r="A93" s="182"/>
      <c r="B93" s="87"/>
      <c r="C93" s="167" t="s">
        <v>48</v>
      </c>
      <c r="D93" s="138" t="s">
        <v>889</v>
      </c>
      <c r="E93" s="83" t="s">
        <v>144</v>
      </c>
    </row>
    <row r="94" spans="1:5" ht="15" customHeight="1" hidden="1">
      <c r="A94" s="182"/>
      <c r="B94" s="87"/>
      <c r="C94" s="167" t="s">
        <v>49</v>
      </c>
      <c r="D94" s="138" t="s">
        <v>890</v>
      </c>
      <c r="E94" s="83" t="s">
        <v>145</v>
      </c>
    </row>
    <row r="95" spans="1:5" ht="15" customHeight="1" hidden="1">
      <c r="A95" s="182"/>
      <c r="B95" s="87"/>
      <c r="C95" s="180" t="s">
        <v>50</v>
      </c>
      <c r="D95" s="181" t="s">
        <v>891</v>
      </c>
      <c r="E95" s="83"/>
    </row>
    <row r="96" spans="1:5" ht="18" customHeight="1" hidden="1">
      <c r="A96" s="177" t="s">
        <v>82</v>
      </c>
      <c r="B96" s="183" t="s">
        <v>892</v>
      </c>
      <c r="C96" s="87"/>
      <c r="D96" s="138"/>
      <c r="E96" s="83"/>
    </row>
    <row r="97" spans="1:5" ht="15" customHeight="1" hidden="1">
      <c r="A97" s="87"/>
      <c r="B97" s="87"/>
      <c r="C97" s="167" t="s">
        <v>46</v>
      </c>
      <c r="D97" s="138" t="s">
        <v>893</v>
      </c>
      <c r="E97" s="83" t="s">
        <v>146</v>
      </c>
    </row>
    <row r="98" spans="1:5" ht="15" customHeight="1" hidden="1">
      <c r="A98" s="87"/>
      <c r="B98" s="87"/>
      <c r="C98" s="167" t="s">
        <v>47</v>
      </c>
      <c r="D98" s="138" t="s">
        <v>894</v>
      </c>
      <c r="E98" s="83" t="s">
        <v>147</v>
      </c>
    </row>
    <row r="99" spans="1:5" ht="15" customHeight="1" hidden="1">
      <c r="A99" s="87"/>
      <c r="B99" s="87"/>
      <c r="C99" s="167" t="s">
        <v>48</v>
      </c>
      <c r="D99" s="138" t="s">
        <v>895</v>
      </c>
      <c r="E99" s="83" t="s">
        <v>148</v>
      </c>
    </row>
    <row r="100" spans="1:5" ht="15" customHeight="1" hidden="1">
      <c r="A100" s="87"/>
      <c r="B100" s="87"/>
      <c r="C100" s="167" t="s">
        <v>49</v>
      </c>
      <c r="D100" s="138" t="s">
        <v>896</v>
      </c>
      <c r="E100" s="83" t="s">
        <v>149</v>
      </c>
    </row>
    <row r="101" spans="1:5" ht="15" customHeight="1" hidden="1">
      <c r="A101" s="87"/>
      <c r="B101" s="87"/>
      <c r="C101" s="167" t="s">
        <v>50</v>
      </c>
      <c r="D101" s="138" t="s">
        <v>897</v>
      </c>
      <c r="E101" s="184" t="s">
        <v>178</v>
      </c>
    </row>
    <row r="102" spans="1:5" ht="15" customHeight="1" hidden="1">
      <c r="A102" s="87"/>
      <c r="B102" s="87"/>
      <c r="C102" s="167">
        <v>11</v>
      </c>
      <c r="D102" s="138" t="s">
        <v>898</v>
      </c>
      <c r="E102" s="185" t="s">
        <v>21</v>
      </c>
    </row>
    <row r="103" spans="1:4" ht="7.5" customHeight="1" hidden="1">
      <c r="A103" s="62"/>
      <c r="B103" s="62"/>
      <c r="C103" s="62"/>
      <c r="D103" s="62"/>
    </row>
    <row r="104" ht="18" customHeight="1">
      <c r="A104" s="35"/>
    </row>
    <row r="105" spans="1:4" ht="18" customHeight="1">
      <c r="A105" s="186"/>
      <c r="B105" s="33"/>
      <c r="C105" s="33"/>
      <c r="D105" s="33"/>
    </row>
    <row r="106" spans="1:4" ht="18" customHeight="1">
      <c r="A106" s="33"/>
      <c r="B106" s="33"/>
      <c r="C106" s="33"/>
      <c r="D106" s="33"/>
    </row>
    <row r="107" ht="18" customHeight="1"/>
    <row r="108" spans="1:3" ht="12.75">
      <c r="A108" s="33"/>
      <c r="B108" s="187"/>
      <c r="C108" s="33"/>
    </row>
    <row r="109" spans="1:3" ht="12.75">
      <c r="A109" s="33"/>
      <c r="B109" s="187"/>
      <c r="C109" s="33"/>
    </row>
    <row r="110" spans="2:3" ht="12.75">
      <c r="B110" s="33"/>
      <c r="C110" s="33"/>
    </row>
    <row r="111" spans="2:3" ht="12.75">
      <c r="B111" s="33"/>
      <c r="C111" s="33"/>
    </row>
  </sheetData>
  <sheetProtection/>
  <mergeCells count="3">
    <mergeCell ref="A1:D1"/>
    <mergeCell ref="A2:D2"/>
    <mergeCell ref="A4:D4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&amp;P+90&amp;]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46">
      <selection activeCell="A3" sqref="A3:D3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ht="12.75">
      <c r="A1" s="8" t="s">
        <v>1017</v>
      </c>
    </row>
    <row r="2" spans="1:4" ht="17.25">
      <c r="A2" s="750" t="s">
        <v>802</v>
      </c>
      <c r="B2" s="750"/>
      <c r="C2" s="750"/>
      <c r="D2" s="750"/>
    </row>
    <row r="3" spans="1:4" ht="17.25">
      <c r="A3" s="750" t="s">
        <v>1152</v>
      </c>
      <c r="B3" s="750"/>
      <c r="C3" s="750"/>
      <c r="D3" s="750"/>
    </row>
    <row r="4" spans="1:4" ht="9.75" customHeight="1">
      <c r="A4" s="339"/>
      <c r="B4" s="339"/>
      <c r="C4" s="339"/>
      <c r="D4" s="339"/>
    </row>
    <row r="5" spans="1:4" ht="12.75">
      <c r="A5" s="751"/>
      <c r="B5" s="751"/>
      <c r="C5" s="751"/>
      <c r="D5" s="751"/>
    </row>
    <row r="6" ht="9.75" customHeight="1"/>
    <row r="7" spans="1:4" ht="18.75" customHeight="1">
      <c r="A7" s="172" t="s">
        <v>803</v>
      </c>
      <c r="B7" s="172" t="s">
        <v>804</v>
      </c>
      <c r="C7" s="172" t="s">
        <v>805</v>
      </c>
      <c r="D7" s="172" t="s">
        <v>349</v>
      </c>
    </row>
    <row r="8" spans="1:4" ht="7.5" customHeight="1">
      <c r="A8" s="173"/>
      <c r="B8" s="173"/>
      <c r="C8" s="173"/>
      <c r="D8" s="173"/>
    </row>
    <row r="9" spans="1:4" ht="19.5" customHeight="1" hidden="1">
      <c r="A9" s="174"/>
      <c r="B9" s="175" t="s">
        <v>806</v>
      </c>
      <c r="C9" s="176"/>
      <c r="D9" s="176"/>
    </row>
    <row r="10" spans="1:4" ht="19.5" customHeight="1" hidden="1">
      <c r="A10" s="177" t="s">
        <v>68</v>
      </c>
      <c r="B10" s="77" t="s">
        <v>807</v>
      </c>
      <c r="C10" s="78"/>
      <c r="D10" s="78"/>
    </row>
    <row r="11" spans="1:5" ht="15" customHeight="1" hidden="1">
      <c r="A11" s="87"/>
      <c r="B11" s="87"/>
      <c r="C11" s="167" t="s">
        <v>46</v>
      </c>
      <c r="D11" s="138" t="s">
        <v>808</v>
      </c>
      <c r="E11" s="83" t="s">
        <v>83</v>
      </c>
    </row>
    <row r="12" spans="1:5" ht="15" customHeight="1" hidden="1">
      <c r="A12" s="87"/>
      <c r="B12" s="87"/>
      <c r="C12" s="167" t="s">
        <v>47</v>
      </c>
      <c r="D12" s="138" t="s">
        <v>809</v>
      </c>
      <c r="E12" s="83" t="s">
        <v>84</v>
      </c>
    </row>
    <row r="13" spans="1:5" ht="15" customHeight="1" hidden="1">
      <c r="A13" s="87"/>
      <c r="B13" s="87"/>
      <c r="C13" s="167" t="s">
        <v>48</v>
      </c>
      <c r="D13" s="138" t="s">
        <v>810</v>
      </c>
      <c r="E13" s="83" t="s">
        <v>85</v>
      </c>
    </row>
    <row r="14" spans="1:5" ht="15" customHeight="1" hidden="1">
      <c r="A14" s="87"/>
      <c r="B14" s="87"/>
      <c r="C14" s="167" t="s">
        <v>49</v>
      </c>
      <c r="D14" s="138" t="s">
        <v>811</v>
      </c>
      <c r="E14" s="83" t="s">
        <v>86</v>
      </c>
    </row>
    <row r="15" spans="1:5" ht="15" customHeight="1" hidden="1">
      <c r="A15" s="87"/>
      <c r="B15" s="87"/>
      <c r="C15" s="167" t="s">
        <v>50</v>
      </c>
      <c r="D15" s="138" t="s">
        <v>812</v>
      </c>
      <c r="E15" s="83"/>
    </row>
    <row r="16" spans="1:5" ht="15" customHeight="1" hidden="1">
      <c r="A16" s="87"/>
      <c r="B16" s="87"/>
      <c r="C16" s="167" t="s">
        <v>51</v>
      </c>
      <c r="D16" s="138" t="s">
        <v>813</v>
      </c>
      <c r="E16" s="83"/>
    </row>
    <row r="17" spans="1:5" ht="19.5" customHeight="1" hidden="1">
      <c r="A17" s="177" t="s">
        <v>69</v>
      </c>
      <c r="B17" s="77" t="s">
        <v>814</v>
      </c>
      <c r="C17" s="78"/>
      <c r="D17" s="138"/>
      <c r="E17" s="83"/>
    </row>
    <row r="18" spans="1:5" ht="15" customHeight="1" hidden="1">
      <c r="A18" s="87"/>
      <c r="B18" s="87"/>
      <c r="C18" s="167" t="s">
        <v>46</v>
      </c>
      <c r="D18" s="138" t="s">
        <v>815</v>
      </c>
      <c r="E18" s="83" t="s">
        <v>87</v>
      </c>
    </row>
    <row r="19" spans="1:5" ht="15" customHeight="1" hidden="1">
      <c r="A19" s="87"/>
      <c r="B19" s="87"/>
      <c r="C19" s="167" t="s">
        <v>47</v>
      </c>
      <c r="D19" s="138" t="s">
        <v>816</v>
      </c>
      <c r="E19" s="83" t="s">
        <v>88</v>
      </c>
    </row>
    <row r="20" spans="1:5" ht="15" customHeight="1" hidden="1">
      <c r="A20" s="87"/>
      <c r="B20" s="87"/>
      <c r="C20" s="167" t="s">
        <v>48</v>
      </c>
      <c r="D20" s="138" t="s">
        <v>817</v>
      </c>
      <c r="E20" s="83" t="s">
        <v>89</v>
      </c>
    </row>
    <row r="21" spans="1:5" ht="15" customHeight="1" hidden="1">
      <c r="A21" s="87"/>
      <c r="B21" s="87"/>
      <c r="C21" s="167" t="s">
        <v>49</v>
      </c>
      <c r="D21" s="138" t="s">
        <v>818</v>
      </c>
      <c r="E21" s="83" t="s">
        <v>90</v>
      </c>
    </row>
    <row r="22" spans="1:5" ht="15" customHeight="1" hidden="1">
      <c r="A22" s="87"/>
      <c r="B22" s="87"/>
      <c r="C22" s="167" t="s">
        <v>50</v>
      </c>
      <c r="D22" s="138" t="s">
        <v>821</v>
      </c>
      <c r="E22" s="83" t="s">
        <v>91</v>
      </c>
    </row>
    <row r="23" spans="1:5" ht="15" customHeight="1" hidden="1">
      <c r="A23" s="87"/>
      <c r="B23" s="87"/>
      <c r="C23" s="167" t="s">
        <v>51</v>
      </c>
      <c r="D23" s="138" t="s">
        <v>819</v>
      </c>
      <c r="E23" s="83" t="s">
        <v>92</v>
      </c>
    </row>
    <row r="24" spans="1:5" ht="15" customHeight="1" hidden="1">
      <c r="A24" s="87"/>
      <c r="B24" s="87"/>
      <c r="C24" s="167" t="s">
        <v>52</v>
      </c>
      <c r="D24" s="138" t="s">
        <v>820</v>
      </c>
      <c r="E24" s="83" t="s">
        <v>51</v>
      </c>
    </row>
    <row r="25" spans="1:5" ht="19.5" customHeight="1" hidden="1">
      <c r="A25" s="177" t="s">
        <v>70</v>
      </c>
      <c r="B25" s="77" t="s">
        <v>822</v>
      </c>
      <c r="C25" s="78"/>
      <c r="D25" s="138"/>
      <c r="E25" s="83"/>
    </row>
    <row r="26" spans="1:5" ht="15" customHeight="1" hidden="1">
      <c r="A26" s="87"/>
      <c r="B26" s="87"/>
      <c r="C26" s="167" t="s">
        <v>46</v>
      </c>
      <c r="D26" s="138" t="s">
        <v>823</v>
      </c>
      <c r="E26" s="83" t="s">
        <v>93</v>
      </c>
    </row>
    <row r="27" spans="1:5" ht="15" customHeight="1" hidden="1">
      <c r="A27" s="87"/>
      <c r="B27" s="87"/>
      <c r="C27" s="167" t="s">
        <v>47</v>
      </c>
      <c r="D27" s="138" t="s">
        <v>824</v>
      </c>
      <c r="E27" s="83" t="s">
        <v>52</v>
      </c>
    </row>
    <row r="28" spans="1:5" ht="15" customHeight="1" hidden="1">
      <c r="A28" s="87"/>
      <c r="B28" s="87"/>
      <c r="C28" s="167" t="s">
        <v>48</v>
      </c>
      <c r="D28" s="138" t="s">
        <v>825</v>
      </c>
      <c r="E28" s="83" t="s">
        <v>94</v>
      </c>
    </row>
    <row r="29" spans="1:5" ht="15" customHeight="1" hidden="1">
      <c r="A29" s="87"/>
      <c r="B29" s="87"/>
      <c r="C29" s="167" t="s">
        <v>49</v>
      </c>
      <c r="D29" s="138" t="s">
        <v>826</v>
      </c>
      <c r="E29" s="83" t="s">
        <v>95</v>
      </c>
    </row>
    <row r="30" spans="1:5" ht="19.5" customHeight="1" hidden="1">
      <c r="A30" s="177" t="s">
        <v>71</v>
      </c>
      <c r="B30" s="77" t="s">
        <v>827</v>
      </c>
      <c r="C30" s="78"/>
      <c r="D30" s="138"/>
      <c r="E30" s="83"/>
    </row>
    <row r="31" spans="1:5" ht="15" customHeight="1" hidden="1">
      <c r="A31" s="87"/>
      <c r="B31" s="87"/>
      <c r="C31" s="167" t="s">
        <v>46</v>
      </c>
      <c r="D31" s="138" t="s">
        <v>828</v>
      </c>
      <c r="E31" s="83" t="s">
        <v>96</v>
      </c>
    </row>
    <row r="32" spans="1:5" ht="15" customHeight="1" hidden="1">
      <c r="A32" s="87"/>
      <c r="B32" s="87"/>
      <c r="C32" s="167" t="s">
        <v>47</v>
      </c>
      <c r="D32" s="138" t="s">
        <v>829</v>
      </c>
      <c r="E32" s="83" t="s">
        <v>97</v>
      </c>
    </row>
    <row r="33" spans="1:5" ht="15" customHeight="1" hidden="1">
      <c r="A33" s="87"/>
      <c r="B33" s="87"/>
      <c r="C33" s="167" t="s">
        <v>48</v>
      </c>
      <c r="D33" s="138" t="s">
        <v>830</v>
      </c>
      <c r="E33" s="83" t="s">
        <v>98</v>
      </c>
    </row>
    <row r="34" spans="1:5" ht="17.25" customHeight="1">
      <c r="A34" s="177" t="s">
        <v>72</v>
      </c>
      <c r="B34" s="77" t="s">
        <v>831</v>
      </c>
      <c r="C34" s="78"/>
      <c r="D34" s="138"/>
      <c r="E34" s="83"/>
    </row>
    <row r="35" spans="1:5" ht="15" customHeight="1">
      <c r="A35" s="87"/>
      <c r="B35" s="87"/>
      <c r="C35" s="167" t="s">
        <v>46</v>
      </c>
      <c r="D35" s="138" t="s">
        <v>823</v>
      </c>
      <c r="E35" s="83" t="s">
        <v>99</v>
      </c>
    </row>
    <row r="36" spans="1:5" ht="15" customHeight="1">
      <c r="A36" s="87"/>
      <c r="B36" s="87"/>
      <c r="C36" s="167" t="s">
        <v>47</v>
      </c>
      <c r="D36" s="138" t="s">
        <v>832</v>
      </c>
      <c r="E36" s="83" t="s">
        <v>100</v>
      </c>
    </row>
    <row r="37" spans="1:5" ht="15" customHeight="1">
      <c r="A37" s="87"/>
      <c r="B37" s="87"/>
      <c r="C37" s="167" t="s">
        <v>48</v>
      </c>
      <c r="D37" s="138" t="s">
        <v>833</v>
      </c>
      <c r="E37" s="83" t="s">
        <v>101</v>
      </c>
    </row>
    <row r="38" spans="1:5" ht="15" customHeight="1">
      <c r="A38" s="87"/>
      <c r="B38" s="87"/>
      <c r="C38" s="167" t="s">
        <v>49</v>
      </c>
      <c r="D38" s="138" t="s">
        <v>834</v>
      </c>
      <c r="E38" s="83" t="s">
        <v>102</v>
      </c>
    </row>
    <row r="39" spans="1:5" ht="17.25" customHeight="1">
      <c r="A39" s="177" t="s">
        <v>73</v>
      </c>
      <c r="B39" s="77" t="s">
        <v>835</v>
      </c>
      <c r="C39" s="78"/>
      <c r="D39" s="138"/>
      <c r="E39" s="83"/>
    </row>
    <row r="40" spans="1:5" ht="15" customHeight="1">
      <c r="A40" s="87"/>
      <c r="B40" s="87"/>
      <c r="C40" s="167" t="s">
        <v>46</v>
      </c>
      <c r="D40" s="138" t="s">
        <v>836</v>
      </c>
      <c r="E40" s="83" t="s">
        <v>103</v>
      </c>
    </row>
    <row r="41" spans="1:5" ht="15" customHeight="1">
      <c r="A41" s="87"/>
      <c r="B41" s="87"/>
      <c r="C41" s="167" t="s">
        <v>47</v>
      </c>
      <c r="D41" s="138" t="s">
        <v>837</v>
      </c>
      <c r="E41" s="83" t="s">
        <v>104</v>
      </c>
    </row>
    <row r="42" spans="1:5" ht="15" customHeight="1">
      <c r="A42" s="87"/>
      <c r="B42" s="87"/>
      <c r="C42" s="167" t="s">
        <v>48</v>
      </c>
      <c r="D42" s="138" t="s">
        <v>838</v>
      </c>
      <c r="E42" s="83" t="s">
        <v>105</v>
      </c>
    </row>
    <row r="43" spans="1:5" ht="15" customHeight="1">
      <c r="A43" s="87"/>
      <c r="B43" s="87"/>
      <c r="C43" s="167" t="s">
        <v>49</v>
      </c>
      <c r="D43" s="138" t="s">
        <v>839</v>
      </c>
      <c r="E43" s="83" t="s">
        <v>106</v>
      </c>
    </row>
    <row r="44" spans="1:5" ht="17.25" customHeight="1">
      <c r="A44" s="177" t="s">
        <v>74</v>
      </c>
      <c r="B44" s="77" t="s">
        <v>841</v>
      </c>
      <c r="C44" s="78"/>
      <c r="D44" s="138"/>
      <c r="E44" s="83"/>
    </row>
    <row r="45" spans="1:5" ht="15" customHeight="1">
      <c r="A45" s="87"/>
      <c r="B45" s="87"/>
      <c r="C45" s="167" t="s">
        <v>46</v>
      </c>
      <c r="D45" s="138" t="s">
        <v>840</v>
      </c>
      <c r="E45" s="83" t="s">
        <v>107</v>
      </c>
    </row>
    <row r="46" spans="1:5" ht="15" customHeight="1">
      <c r="A46" s="87"/>
      <c r="B46" s="87"/>
      <c r="C46" s="167" t="s">
        <v>47</v>
      </c>
      <c r="D46" s="138" t="s">
        <v>842</v>
      </c>
      <c r="E46" s="83" t="s">
        <v>108</v>
      </c>
    </row>
    <row r="47" spans="1:5" ht="15" customHeight="1">
      <c r="A47" s="87"/>
      <c r="B47" s="87"/>
      <c r="C47" s="167" t="s">
        <v>48</v>
      </c>
      <c r="D47" s="138" t="s">
        <v>843</v>
      </c>
      <c r="E47" s="83" t="s">
        <v>109</v>
      </c>
    </row>
    <row r="48" spans="1:5" ht="15" customHeight="1">
      <c r="A48" s="87"/>
      <c r="B48" s="87"/>
      <c r="C48" s="167" t="s">
        <v>49</v>
      </c>
      <c r="D48" s="138" t="s">
        <v>844</v>
      </c>
      <c r="E48" s="83" t="s">
        <v>110</v>
      </c>
    </row>
    <row r="49" spans="1:5" ht="15" customHeight="1">
      <c r="A49" s="87"/>
      <c r="B49" s="87"/>
      <c r="C49" s="167" t="s">
        <v>50</v>
      </c>
      <c r="D49" s="138" t="s">
        <v>845</v>
      </c>
      <c r="E49" s="83" t="s">
        <v>111</v>
      </c>
    </row>
    <row r="50" spans="1:5" ht="15" customHeight="1">
      <c r="A50" s="87"/>
      <c r="B50" s="87"/>
      <c r="C50" s="167" t="s">
        <v>51</v>
      </c>
      <c r="D50" s="138" t="s">
        <v>846</v>
      </c>
      <c r="E50" s="83" t="s">
        <v>112</v>
      </c>
    </row>
    <row r="51" spans="1:5" ht="15" customHeight="1">
      <c r="A51" s="87"/>
      <c r="B51" s="87"/>
      <c r="C51" s="167" t="s">
        <v>52</v>
      </c>
      <c r="D51" s="348" t="s">
        <v>847</v>
      </c>
      <c r="E51" s="83" t="s">
        <v>113</v>
      </c>
    </row>
    <row r="52" spans="1:5" ht="15" customHeight="1">
      <c r="A52" s="87"/>
      <c r="B52" s="87"/>
      <c r="C52" s="167">
        <v>15</v>
      </c>
      <c r="D52" s="348" t="s">
        <v>1023</v>
      </c>
      <c r="E52" s="178" t="s">
        <v>178</v>
      </c>
    </row>
    <row r="53" spans="1:5" ht="15" customHeight="1">
      <c r="A53" s="87"/>
      <c r="B53" s="87"/>
      <c r="C53" s="167">
        <v>17</v>
      </c>
      <c r="D53" s="138" t="s">
        <v>1111</v>
      </c>
      <c r="E53" s="179" t="s">
        <v>178</v>
      </c>
    </row>
    <row r="54" spans="1:5" ht="19.5" customHeight="1">
      <c r="A54" s="177" t="s">
        <v>75</v>
      </c>
      <c r="B54" s="77" t="s">
        <v>850</v>
      </c>
      <c r="C54" s="78"/>
      <c r="D54" s="138"/>
      <c r="E54" s="83"/>
    </row>
    <row r="55" spans="1:5" ht="15" customHeight="1">
      <c r="A55" s="87"/>
      <c r="B55" s="87"/>
      <c r="C55" s="167" t="s">
        <v>46</v>
      </c>
      <c r="D55" s="138" t="s">
        <v>851</v>
      </c>
      <c r="E55" s="83" t="s">
        <v>114</v>
      </c>
    </row>
    <row r="56" spans="1:5" ht="15" customHeight="1">
      <c r="A56" s="87"/>
      <c r="B56" s="87"/>
      <c r="C56" s="167" t="s">
        <v>47</v>
      </c>
      <c r="D56" s="138" t="s">
        <v>852</v>
      </c>
      <c r="E56" s="83" t="s">
        <v>115</v>
      </c>
    </row>
    <row r="57" spans="1:5" ht="15" customHeight="1">
      <c r="A57" s="87"/>
      <c r="B57" s="87"/>
      <c r="C57" s="167" t="s">
        <v>48</v>
      </c>
      <c r="D57" s="138" t="s">
        <v>853</v>
      </c>
      <c r="E57" s="83" t="s">
        <v>116</v>
      </c>
    </row>
    <row r="58" spans="1:5" ht="15" customHeight="1">
      <c r="A58" s="66"/>
      <c r="B58" s="66"/>
      <c r="C58" s="446" t="s">
        <v>49</v>
      </c>
      <c r="D58" s="431" t="s">
        <v>854</v>
      </c>
      <c r="E58" s="83" t="s">
        <v>117</v>
      </c>
    </row>
    <row r="59" spans="1:5" ht="15" customHeight="1" hidden="1">
      <c r="A59" s="87"/>
      <c r="B59" s="87"/>
      <c r="C59" s="167" t="s">
        <v>50</v>
      </c>
      <c r="D59" s="138" t="s">
        <v>855</v>
      </c>
      <c r="E59" s="83" t="s">
        <v>118</v>
      </c>
    </row>
    <row r="60" spans="1:5" ht="15" customHeight="1" hidden="1">
      <c r="A60" s="87"/>
      <c r="B60" s="87"/>
      <c r="C60" s="167" t="s">
        <v>51</v>
      </c>
      <c r="D60" s="138" t="s">
        <v>856</v>
      </c>
      <c r="E60" s="83" t="s">
        <v>119</v>
      </c>
    </row>
    <row r="61" spans="1:5" ht="15" customHeight="1" hidden="1">
      <c r="A61" s="87"/>
      <c r="B61" s="87"/>
      <c r="C61" s="167" t="s">
        <v>52</v>
      </c>
      <c r="D61" s="138" t="s">
        <v>857</v>
      </c>
      <c r="E61" s="83" t="s">
        <v>120</v>
      </c>
    </row>
    <row r="62" spans="1:5" ht="15" customHeight="1" hidden="1">
      <c r="A62" s="87"/>
      <c r="B62" s="87"/>
      <c r="C62" s="180" t="s">
        <v>95</v>
      </c>
      <c r="D62" s="181" t="s">
        <v>858</v>
      </c>
      <c r="E62" s="83"/>
    </row>
    <row r="63" spans="1:5" ht="19.5" customHeight="1" hidden="1">
      <c r="A63" s="177" t="s">
        <v>76</v>
      </c>
      <c r="B63" s="77" t="s">
        <v>859</v>
      </c>
      <c r="C63" s="78"/>
      <c r="D63" s="138"/>
      <c r="E63" s="83"/>
    </row>
    <row r="64" spans="1:5" ht="15" customHeight="1" hidden="1">
      <c r="A64" s="182"/>
      <c r="B64" s="87"/>
      <c r="C64" s="167" t="s">
        <v>46</v>
      </c>
      <c r="D64" s="138" t="s">
        <v>860</v>
      </c>
      <c r="E64" s="83" t="s">
        <v>121</v>
      </c>
    </row>
    <row r="65" spans="1:5" ht="15" customHeight="1" hidden="1">
      <c r="A65" s="182"/>
      <c r="B65" s="87"/>
      <c r="C65" s="167" t="s">
        <v>47</v>
      </c>
      <c r="D65" s="138" t="s">
        <v>861</v>
      </c>
      <c r="E65" s="83" t="s">
        <v>122</v>
      </c>
    </row>
    <row r="66" spans="1:5" ht="15" customHeight="1" hidden="1">
      <c r="A66" s="182"/>
      <c r="B66" s="87"/>
      <c r="C66" s="167" t="s">
        <v>48</v>
      </c>
      <c r="D66" s="138" t="s">
        <v>862</v>
      </c>
      <c r="E66" s="83" t="s">
        <v>123</v>
      </c>
    </row>
    <row r="67" spans="1:5" ht="15" customHeight="1" hidden="1">
      <c r="A67" s="182"/>
      <c r="B67" s="87"/>
      <c r="C67" s="167" t="s">
        <v>49</v>
      </c>
      <c r="D67" s="138" t="s">
        <v>863</v>
      </c>
      <c r="E67" s="83" t="s">
        <v>124</v>
      </c>
    </row>
    <row r="68" spans="1:5" ht="15" customHeight="1" hidden="1">
      <c r="A68" s="182"/>
      <c r="B68" s="87"/>
      <c r="C68" s="167" t="s">
        <v>50</v>
      </c>
      <c r="D68" s="138" t="s">
        <v>864</v>
      </c>
      <c r="E68" s="83" t="s">
        <v>125</v>
      </c>
    </row>
    <row r="69" spans="1:5" ht="19.5" customHeight="1" hidden="1">
      <c r="A69" s="177" t="s">
        <v>77</v>
      </c>
      <c r="B69" s="183" t="s">
        <v>865</v>
      </c>
      <c r="C69" s="87"/>
      <c r="D69" s="138"/>
      <c r="E69" s="83"/>
    </row>
    <row r="70" spans="1:5" ht="15" customHeight="1" hidden="1">
      <c r="A70" s="182"/>
      <c r="B70" s="87"/>
      <c r="C70" s="167" t="s">
        <v>46</v>
      </c>
      <c r="D70" s="138" t="s">
        <v>866</v>
      </c>
      <c r="E70" s="83" t="s">
        <v>126</v>
      </c>
    </row>
    <row r="71" spans="1:5" ht="15" customHeight="1" hidden="1">
      <c r="A71" s="182"/>
      <c r="B71" s="87"/>
      <c r="C71" s="167" t="s">
        <v>47</v>
      </c>
      <c r="D71" s="138" t="s">
        <v>867</v>
      </c>
      <c r="E71" s="83" t="s">
        <v>127</v>
      </c>
    </row>
    <row r="72" spans="1:5" ht="15" customHeight="1" hidden="1">
      <c r="A72" s="182"/>
      <c r="B72" s="87"/>
      <c r="C72" s="167" t="s">
        <v>48</v>
      </c>
      <c r="D72" s="138" t="s">
        <v>868</v>
      </c>
      <c r="E72" s="83" t="s">
        <v>128</v>
      </c>
    </row>
    <row r="73" spans="1:5" ht="15" customHeight="1" hidden="1">
      <c r="A73" s="182"/>
      <c r="B73" s="87"/>
      <c r="C73" s="167" t="s">
        <v>49</v>
      </c>
      <c r="D73" s="138" t="s">
        <v>869</v>
      </c>
      <c r="E73" s="83" t="s">
        <v>129</v>
      </c>
    </row>
    <row r="74" spans="1:5" ht="19.5" customHeight="1" hidden="1">
      <c r="A74" s="177" t="s">
        <v>78</v>
      </c>
      <c r="B74" s="183" t="s">
        <v>870</v>
      </c>
      <c r="C74" s="87"/>
      <c r="D74" s="138"/>
      <c r="E74" s="83"/>
    </row>
    <row r="75" spans="1:5" ht="15" customHeight="1" hidden="1">
      <c r="A75" s="182"/>
      <c r="B75" s="87"/>
      <c r="C75" s="167" t="s">
        <v>46</v>
      </c>
      <c r="D75" s="138" t="s">
        <v>871</v>
      </c>
      <c r="E75" s="83" t="s">
        <v>130</v>
      </c>
    </row>
    <row r="76" spans="1:5" ht="15" customHeight="1" hidden="1">
      <c r="A76" s="182"/>
      <c r="B76" s="87"/>
      <c r="C76" s="167" t="s">
        <v>47</v>
      </c>
      <c r="D76" s="138" t="s">
        <v>872</v>
      </c>
      <c r="E76" s="83" t="s">
        <v>131</v>
      </c>
    </row>
    <row r="77" spans="1:5" ht="15" customHeight="1" hidden="1">
      <c r="A77" s="182"/>
      <c r="B77" s="87"/>
      <c r="C77" s="167" t="s">
        <v>48</v>
      </c>
      <c r="D77" s="138" t="s">
        <v>873</v>
      </c>
      <c r="E77" s="83" t="s">
        <v>132</v>
      </c>
    </row>
    <row r="78" spans="1:5" ht="15" customHeight="1" hidden="1">
      <c r="A78" s="182"/>
      <c r="B78" s="87"/>
      <c r="C78" s="167" t="s">
        <v>49</v>
      </c>
      <c r="D78" s="138" t="s">
        <v>874</v>
      </c>
      <c r="E78" s="83" t="s">
        <v>133</v>
      </c>
    </row>
    <row r="79" spans="1:5" ht="19.5" customHeight="1" hidden="1">
      <c r="A79" s="177" t="s">
        <v>79</v>
      </c>
      <c r="B79" s="183" t="s">
        <v>875</v>
      </c>
      <c r="C79" s="87"/>
      <c r="D79" s="138"/>
      <c r="E79" s="83"/>
    </row>
    <row r="80" spans="1:5" ht="15" customHeight="1" hidden="1">
      <c r="A80" s="182"/>
      <c r="B80" s="87"/>
      <c r="C80" s="167" t="s">
        <v>46</v>
      </c>
      <c r="D80" s="138" t="s">
        <v>876</v>
      </c>
      <c r="E80" s="83" t="s">
        <v>134</v>
      </c>
    </row>
    <row r="81" spans="1:5" ht="15" customHeight="1" hidden="1">
      <c r="A81" s="182"/>
      <c r="B81" s="87"/>
      <c r="C81" s="167" t="s">
        <v>47</v>
      </c>
      <c r="D81" s="138" t="s">
        <v>877</v>
      </c>
      <c r="E81" s="83" t="s">
        <v>135</v>
      </c>
    </row>
    <row r="82" spans="1:5" ht="15" customHeight="1" hidden="1">
      <c r="A82" s="182"/>
      <c r="B82" s="87"/>
      <c r="C82" s="167" t="s">
        <v>48</v>
      </c>
      <c r="D82" s="138" t="s">
        <v>879</v>
      </c>
      <c r="E82" s="83" t="s">
        <v>136</v>
      </c>
    </row>
    <row r="83" spans="1:5" ht="15" customHeight="1" hidden="1">
      <c r="A83" s="182"/>
      <c r="B83" s="87"/>
      <c r="C83" s="167" t="s">
        <v>49</v>
      </c>
      <c r="D83" s="138" t="s">
        <v>878</v>
      </c>
      <c r="E83" s="83"/>
    </row>
    <row r="84" spans="1:5" ht="19.5" customHeight="1" hidden="1">
      <c r="A84" s="177" t="s">
        <v>80</v>
      </c>
      <c r="B84" s="183" t="s">
        <v>880</v>
      </c>
      <c r="C84" s="87"/>
      <c r="D84" s="138"/>
      <c r="E84" s="83"/>
    </row>
    <row r="85" spans="1:5" ht="15" customHeight="1" hidden="1">
      <c r="A85" s="182"/>
      <c r="B85" s="87"/>
      <c r="C85" s="167" t="s">
        <v>46</v>
      </c>
      <c r="D85" s="138" t="s">
        <v>881</v>
      </c>
      <c r="E85" s="83" t="s">
        <v>137</v>
      </c>
    </row>
    <row r="86" spans="1:5" ht="15" customHeight="1" hidden="1">
      <c r="A86" s="182"/>
      <c r="B86" s="87"/>
      <c r="C86" s="167" t="s">
        <v>47</v>
      </c>
      <c r="D86" s="138" t="s">
        <v>882</v>
      </c>
      <c r="E86" s="83" t="s">
        <v>138</v>
      </c>
    </row>
    <row r="87" spans="1:5" ht="15" customHeight="1" hidden="1">
      <c r="A87" s="182"/>
      <c r="B87" s="87"/>
      <c r="C87" s="167" t="s">
        <v>48</v>
      </c>
      <c r="D87" s="138" t="s">
        <v>883</v>
      </c>
      <c r="E87" s="83" t="s">
        <v>139</v>
      </c>
    </row>
    <row r="88" spans="1:5" ht="15" customHeight="1" hidden="1">
      <c r="A88" s="182"/>
      <c r="B88" s="87"/>
      <c r="C88" s="167" t="s">
        <v>49</v>
      </c>
      <c r="D88" s="138" t="s">
        <v>884</v>
      </c>
      <c r="E88" s="83" t="s">
        <v>140</v>
      </c>
    </row>
    <row r="89" spans="1:5" ht="15" customHeight="1" hidden="1">
      <c r="A89" s="182"/>
      <c r="B89" s="87"/>
      <c r="C89" s="167" t="s">
        <v>50</v>
      </c>
      <c r="D89" s="138" t="s">
        <v>885</v>
      </c>
      <c r="E89" s="83" t="s">
        <v>141</v>
      </c>
    </row>
    <row r="90" spans="1:5" ht="15" customHeight="1" hidden="1">
      <c r="A90" s="182"/>
      <c r="B90" s="87"/>
      <c r="C90" s="167">
        <v>11</v>
      </c>
      <c r="D90" s="138" t="s">
        <v>886</v>
      </c>
      <c r="E90" s="83"/>
    </row>
    <row r="91" spans="1:5" ht="18" customHeight="1" hidden="1">
      <c r="A91" s="177" t="s">
        <v>81</v>
      </c>
      <c r="B91" s="183" t="s">
        <v>887</v>
      </c>
      <c r="C91" s="87"/>
      <c r="D91" s="138"/>
      <c r="E91" s="83"/>
    </row>
    <row r="92" spans="1:5" ht="15" customHeight="1" hidden="1">
      <c r="A92" s="182"/>
      <c r="B92" s="87"/>
      <c r="C92" s="167" t="s">
        <v>46</v>
      </c>
      <c r="D92" s="138" t="s">
        <v>868</v>
      </c>
      <c r="E92" s="83" t="s">
        <v>142</v>
      </c>
    </row>
    <row r="93" spans="1:5" ht="15" customHeight="1" hidden="1">
      <c r="A93" s="182"/>
      <c r="B93" s="87"/>
      <c r="C93" s="167" t="s">
        <v>47</v>
      </c>
      <c r="D93" s="138" t="s">
        <v>888</v>
      </c>
      <c r="E93" s="83" t="s">
        <v>143</v>
      </c>
    </row>
    <row r="94" spans="1:5" ht="15" customHeight="1" hidden="1">
      <c r="A94" s="182"/>
      <c r="B94" s="87"/>
      <c r="C94" s="167" t="s">
        <v>48</v>
      </c>
      <c r="D94" s="138" t="s">
        <v>889</v>
      </c>
      <c r="E94" s="83" t="s">
        <v>144</v>
      </c>
    </row>
    <row r="95" spans="1:5" ht="15" customHeight="1" hidden="1">
      <c r="A95" s="182"/>
      <c r="B95" s="87"/>
      <c r="C95" s="167" t="s">
        <v>49</v>
      </c>
      <c r="D95" s="138" t="s">
        <v>890</v>
      </c>
      <c r="E95" s="83" t="s">
        <v>145</v>
      </c>
    </row>
    <row r="96" spans="1:5" ht="15" customHeight="1" hidden="1">
      <c r="A96" s="182"/>
      <c r="B96" s="87"/>
      <c r="C96" s="180" t="s">
        <v>50</v>
      </c>
      <c r="D96" s="181" t="s">
        <v>891</v>
      </c>
      <c r="E96" s="83"/>
    </row>
    <row r="97" spans="1:5" ht="18" customHeight="1" hidden="1">
      <c r="A97" s="177" t="s">
        <v>82</v>
      </c>
      <c r="B97" s="183" t="s">
        <v>892</v>
      </c>
      <c r="C97" s="87"/>
      <c r="D97" s="138"/>
      <c r="E97" s="83"/>
    </row>
    <row r="98" spans="1:5" ht="15" customHeight="1" hidden="1">
      <c r="A98" s="87"/>
      <c r="B98" s="87"/>
      <c r="C98" s="167" t="s">
        <v>46</v>
      </c>
      <c r="D98" s="138" t="s">
        <v>893</v>
      </c>
      <c r="E98" s="83" t="s">
        <v>146</v>
      </c>
    </row>
    <row r="99" spans="1:5" ht="15" customHeight="1" hidden="1">
      <c r="A99" s="87"/>
      <c r="B99" s="87"/>
      <c r="C99" s="167" t="s">
        <v>47</v>
      </c>
      <c r="D99" s="138" t="s">
        <v>894</v>
      </c>
      <c r="E99" s="83" t="s">
        <v>147</v>
      </c>
    </row>
    <row r="100" spans="1:5" ht="15" customHeight="1" hidden="1">
      <c r="A100" s="87"/>
      <c r="B100" s="87"/>
      <c r="C100" s="167" t="s">
        <v>48</v>
      </c>
      <c r="D100" s="138" t="s">
        <v>895</v>
      </c>
      <c r="E100" s="83" t="s">
        <v>148</v>
      </c>
    </row>
    <row r="101" spans="1:5" ht="15" customHeight="1" hidden="1">
      <c r="A101" s="87"/>
      <c r="B101" s="87"/>
      <c r="C101" s="167" t="s">
        <v>49</v>
      </c>
      <c r="D101" s="138" t="s">
        <v>896</v>
      </c>
      <c r="E101" s="83" t="s">
        <v>149</v>
      </c>
    </row>
    <row r="102" spans="1:5" ht="15" customHeight="1" hidden="1">
      <c r="A102" s="87"/>
      <c r="B102" s="87"/>
      <c r="C102" s="167" t="s">
        <v>50</v>
      </c>
      <c r="D102" s="138" t="s">
        <v>897</v>
      </c>
      <c r="E102" s="184" t="s">
        <v>178</v>
      </c>
    </row>
    <row r="103" spans="1:5" ht="15" customHeight="1" hidden="1">
      <c r="A103" s="87"/>
      <c r="B103" s="87"/>
      <c r="C103" s="167">
        <v>11</v>
      </c>
      <c r="D103" s="138" t="s">
        <v>898</v>
      </c>
      <c r="E103" s="185" t="s">
        <v>21</v>
      </c>
    </row>
    <row r="104" spans="1:4" ht="7.5" customHeight="1" hidden="1">
      <c r="A104" s="62"/>
      <c r="B104" s="62"/>
      <c r="C104" s="62"/>
      <c r="D104" s="62"/>
    </row>
    <row r="105" ht="18" customHeight="1">
      <c r="A105" s="35"/>
    </row>
    <row r="106" spans="1:4" ht="18" customHeight="1">
      <c r="A106" s="186"/>
      <c r="B106" s="33"/>
      <c r="C106" s="33"/>
      <c r="D106" s="33"/>
    </row>
    <row r="107" spans="1:4" ht="18" customHeight="1">
      <c r="A107" s="33"/>
      <c r="B107" s="33"/>
      <c r="C107" s="33"/>
      <c r="D107" s="33"/>
    </row>
    <row r="108" ht="18" customHeight="1"/>
    <row r="109" spans="1:3" ht="12.75">
      <c r="A109" s="33"/>
      <c r="B109" s="187"/>
      <c r="C109" s="33"/>
    </row>
    <row r="110" spans="1:3" ht="12.75">
      <c r="A110" s="33"/>
      <c r="B110" s="187"/>
      <c r="C110" s="33"/>
    </row>
    <row r="111" spans="2:3" ht="12.75">
      <c r="B111" s="33"/>
      <c r="C111" s="33"/>
    </row>
    <row r="112" spans="2:3" ht="12.75">
      <c r="B112" s="33"/>
      <c r="C112" s="33"/>
    </row>
  </sheetData>
  <sheetProtection/>
  <mergeCells count="3">
    <mergeCell ref="A3:D3"/>
    <mergeCell ref="A2:D2"/>
    <mergeCell ref="A5:D5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&amp;P+91&amp;]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N28"/>
  <sheetViews>
    <sheetView zoomScale="110" zoomScaleNormal="110" zoomScalePageLayoutView="0" workbookViewId="0" topLeftCell="A4">
      <selection activeCell="B19" sqref="B19"/>
    </sheetView>
  </sheetViews>
  <sheetFormatPr defaultColWidth="8.796875" defaultRowHeight="15"/>
  <cols>
    <col min="1" max="1" width="8.796875" style="10" customWidth="1"/>
    <col min="2" max="2" width="4.59765625" style="10" customWidth="1"/>
    <col min="3" max="3" width="4" style="10" customWidth="1"/>
    <col min="4" max="4" width="4.59765625" style="10" customWidth="1"/>
    <col min="5" max="5" width="4" style="10" customWidth="1"/>
    <col min="6" max="6" width="4.59765625" style="10" customWidth="1"/>
    <col min="7" max="7" width="4" style="10" customWidth="1"/>
    <col min="8" max="8" width="4.59765625" style="10" customWidth="1"/>
    <col min="9" max="9" width="4" style="10" customWidth="1"/>
    <col min="10" max="10" width="4.59765625" style="10" customWidth="1"/>
    <col min="11" max="11" width="4.19921875" style="10" customWidth="1"/>
    <col min="12" max="12" width="8.8984375" style="10" customWidth="1"/>
    <col min="13" max="13" width="9" style="10" bestFit="1" customWidth="1"/>
    <col min="14" max="16384" width="8.8984375" style="10" customWidth="1"/>
  </cols>
  <sheetData>
    <row r="1" spans="1:3" ht="15">
      <c r="A1" s="8" t="s">
        <v>248</v>
      </c>
      <c r="B1" s="9"/>
      <c r="C1" s="9"/>
    </row>
    <row r="2" spans="1:11" ht="27.75" customHeight="1">
      <c r="A2" s="674" t="s">
        <v>243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</row>
    <row r="3" spans="1:7" ht="9.75" customHeight="1">
      <c r="A3" s="11"/>
      <c r="B3" s="11"/>
      <c r="C3" s="11"/>
      <c r="D3" s="47"/>
      <c r="E3" s="47"/>
      <c r="F3" s="47"/>
      <c r="G3" s="47"/>
    </row>
    <row r="4" s="8" customFormat="1" ht="20.25" customHeight="1">
      <c r="K4" s="48" t="s">
        <v>227</v>
      </c>
    </row>
    <row r="5" spans="1:11" s="35" customFormat="1" ht="18" customHeight="1">
      <c r="A5" s="50"/>
      <c r="B5" s="449">
        <v>2011</v>
      </c>
      <c r="C5" s="450"/>
      <c r="D5" s="449">
        <v>2012</v>
      </c>
      <c r="E5" s="450"/>
      <c r="F5" s="449">
        <v>2013</v>
      </c>
      <c r="G5" s="450"/>
      <c r="H5" s="449">
        <v>2014</v>
      </c>
      <c r="I5" s="450"/>
      <c r="J5" s="449">
        <v>2015</v>
      </c>
      <c r="K5" s="450"/>
    </row>
    <row r="6" spans="1:14" s="8" customFormat="1" ht="30" customHeight="1">
      <c r="A6" s="51"/>
      <c r="B6" s="63" t="s">
        <v>246</v>
      </c>
      <c r="C6" s="63" t="s">
        <v>247</v>
      </c>
      <c r="D6" s="63" t="s">
        <v>246</v>
      </c>
      <c r="E6" s="63" t="s">
        <v>247</v>
      </c>
      <c r="F6" s="63" t="s">
        <v>246</v>
      </c>
      <c r="G6" s="63" t="s">
        <v>247</v>
      </c>
      <c r="H6" s="63" t="s">
        <v>246</v>
      </c>
      <c r="I6" s="63" t="s">
        <v>247</v>
      </c>
      <c r="J6" s="63" t="s">
        <v>246</v>
      </c>
      <c r="K6" s="63" t="s">
        <v>247</v>
      </c>
      <c r="N6" s="15"/>
    </row>
    <row r="7" spans="1:13" s="8" customFormat="1" ht="18.75" customHeight="1">
      <c r="A7" s="52" t="s">
        <v>226</v>
      </c>
      <c r="B7" s="65">
        <f>SUM(B8:B23)</f>
        <v>134101</v>
      </c>
      <c r="C7" s="65">
        <f>SUM(C8:C23)</f>
        <v>68010</v>
      </c>
      <c r="D7" s="65">
        <f>SUM(D8:D23)</f>
        <v>134332</v>
      </c>
      <c r="E7" s="65">
        <f>SUM(E8:E23)</f>
        <v>68125</v>
      </c>
      <c r="F7" s="65">
        <f aca="true" t="shared" si="0" ref="F7:K7">SUM(F8:F23)</f>
        <v>134462</v>
      </c>
      <c r="G7" s="65">
        <f t="shared" si="0"/>
        <v>68190</v>
      </c>
      <c r="H7" s="65">
        <f t="shared" si="0"/>
        <v>134613</v>
      </c>
      <c r="I7" s="65">
        <f t="shared" si="0"/>
        <v>68265</v>
      </c>
      <c r="J7" s="65">
        <f t="shared" si="0"/>
        <v>134679</v>
      </c>
      <c r="K7" s="65">
        <f t="shared" si="0"/>
        <v>68298</v>
      </c>
      <c r="M7" s="252"/>
    </row>
    <row r="8" spans="1:11" s="8" customFormat="1" ht="19.5" customHeight="1">
      <c r="A8" s="36" t="s">
        <v>228</v>
      </c>
      <c r="B8" s="54">
        <v>15046</v>
      </c>
      <c r="C8" s="54">
        <v>7679</v>
      </c>
      <c r="D8" s="54">
        <v>15072</v>
      </c>
      <c r="E8" s="54">
        <v>7691</v>
      </c>
      <c r="F8" s="54">
        <v>15086</v>
      </c>
      <c r="G8" s="54">
        <v>7699</v>
      </c>
      <c r="H8" s="54">
        <v>15103</v>
      </c>
      <c r="I8" s="54">
        <v>7707</v>
      </c>
      <c r="J8" s="54">
        <v>15112</v>
      </c>
      <c r="K8" s="54">
        <v>7711</v>
      </c>
    </row>
    <row r="9" spans="1:11" s="8" customFormat="1" ht="19.5" customHeight="1">
      <c r="A9" s="55" t="s">
        <v>229</v>
      </c>
      <c r="B9" s="54">
        <v>16253</v>
      </c>
      <c r="C9" s="54">
        <v>8305</v>
      </c>
      <c r="D9" s="54">
        <v>16281</v>
      </c>
      <c r="E9" s="54">
        <v>8318</v>
      </c>
      <c r="F9" s="54">
        <v>16297</v>
      </c>
      <c r="G9" s="54">
        <v>8326</v>
      </c>
      <c r="H9" s="54">
        <v>16315</v>
      </c>
      <c r="I9" s="54">
        <v>8335</v>
      </c>
      <c r="J9" s="54">
        <v>16323</v>
      </c>
      <c r="K9" s="54">
        <v>8339</v>
      </c>
    </row>
    <row r="10" spans="1:11" s="8" customFormat="1" ht="19.5" customHeight="1">
      <c r="A10" s="36" t="s">
        <v>230</v>
      </c>
      <c r="B10" s="54">
        <v>3849</v>
      </c>
      <c r="C10" s="54">
        <v>1918</v>
      </c>
      <c r="D10" s="54">
        <v>3855</v>
      </c>
      <c r="E10" s="54">
        <v>1921</v>
      </c>
      <c r="F10" s="54">
        <v>3859</v>
      </c>
      <c r="G10" s="54">
        <v>1923</v>
      </c>
      <c r="H10" s="54">
        <v>3863</v>
      </c>
      <c r="I10" s="54">
        <v>1925</v>
      </c>
      <c r="J10" s="54">
        <v>3865</v>
      </c>
      <c r="K10" s="54">
        <v>1926</v>
      </c>
    </row>
    <row r="11" spans="1:11" s="8" customFormat="1" ht="19.5" customHeight="1">
      <c r="A11" s="36" t="s">
        <v>231</v>
      </c>
      <c r="B11" s="56">
        <v>5833</v>
      </c>
      <c r="C11" s="54">
        <v>2931</v>
      </c>
      <c r="D11" s="56">
        <v>5843</v>
      </c>
      <c r="E11" s="54">
        <v>2936</v>
      </c>
      <c r="F11" s="56">
        <v>5849</v>
      </c>
      <c r="G11" s="54">
        <v>2939</v>
      </c>
      <c r="H11" s="56">
        <v>5856</v>
      </c>
      <c r="I11" s="54">
        <v>2942</v>
      </c>
      <c r="J11" s="56">
        <v>5859</v>
      </c>
      <c r="K11" s="54">
        <v>2944</v>
      </c>
    </row>
    <row r="12" spans="1:11" s="8" customFormat="1" ht="19.5" customHeight="1">
      <c r="A12" s="55" t="s">
        <v>232</v>
      </c>
      <c r="B12" s="54">
        <v>6397</v>
      </c>
      <c r="C12" s="54">
        <v>3217</v>
      </c>
      <c r="D12" s="54">
        <v>6408</v>
      </c>
      <c r="E12" s="54">
        <v>3222</v>
      </c>
      <c r="F12" s="54">
        <v>6414</v>
      </c>
      <c r="G12" s="54">
        <v>3225</v>
      </c>
      <c r="H12" s="54">
        <v>6421</v>
      </c>
      <c r="I12" s="54">
        <v>3229</v>
      </c>
      <c r="J12" s="54">
        <v>6424</v>
      </c>
      <c r="K12" s="54">
        <v>3230</v>
      </c>
    </row>
    <row r="13" spans="1:11" s="49" customFormat="1" ht="19.5" customHeight="1">
      <c r="A13" s="57" t="s">
        <v>233</v>
      </c>
      <c r="B13" s="56">
        <v>1757</v>
      </c>
      <c r="C13" s="56">
        <v>857</v>
      </c>
      <c r="D13" s="56">
        <v>1760</v>
      </c>
      <c r="E13" s="56">
        <v>858</v>
      </c>
      <c r="F13" s="56">
        <v>1761</v>
      </c>
      <c r="G13" s="56">
        <v>859</v>
      </c>
      <c r="H13" s="56">
        <v>1763</v>
      </c>
      <c r="I13" s="56">
        <v>860</v>
      </c>
      <c r="J13" s="56">
        <v>1764</v>
      </c>
      <c r="K13" s="56">
        <v>861</v>
      </c>
    </row>
    <row r="14" spans="1:11" s="49" customFormat="1" ht="19.5" customHeight="1">
      <c r="A14" s="57" t="s">
        <v>234</v>
      </c>
      <c r="B14" s="56">
        <v>15690</v>
      </c>
      <c r="C14" s="56">
        <v>8202</v>
      </c>
      <c r="D14" s="56">
        <v>15717</v>
      </c>
      <c r="E14" s="56">
        <v>8216</v>
      </c>
      <c r="F14" s="56">
        <v>15732</v>
      </c>
      <c r="G14" s="56">
        <v>8224</v>
      </c>
      <c r="H14" s="56">
        <v>15750</v>
      </c>
      <c r="I14" s="56">
        <v>8233</v>
      </c>
      <c r="J14" s="56">
        <v>15757</v>
      </c>
      <c r="K14" s="56">
        <v>8237</v>
      </c>
    </row>
    <row r="15" spans="1:11" s="49" customFormat="1" ht="19.5" customHeight="1">
      <c r="A15" s="57" t="s">
        <v>235</v>
      </c>
      <c r="B15" s="56">
        <v>10312</v>
      </c>
      <c r="C15" s="56">
        <v>5203</v>
      </c>
      <c r="D15" s="56">
        <v>10330</v>
      </c>
      <c r="E15" s="56">
        <v>5212</v>
      </c>
      <c r="F15" s="56">
        <v>10340</v>
      </c>
      <c r="G15" s="56">
        <v>5217</v>
      </c>
      <c r="H15" s="56">
        <v>10352</v>
      </c>
      <c r="I15" s="56">
        <v>5222</v>
      </c>
      <c r="J15" s="56">
        <v>10357</v>
      </c>
      <c r="K15" s="56">
        <v>5225</v>
      </c>
    </row>
    <row r="16" spans="1:11" s="49" customFormat="1" ht="19.5" customHeight="1">
      <c r="A16" s="57" t="s">
        <v>236</v>
      </c>
      <c r="B16" s="56">
        <v>8046</v>
      </c>
      <c r="C16" s="56">
        <v>3965</v>
      </c>
      <c r="D16" s="56">
        <v>8060</v>
      </c>
      <c r="E16" s="56">
        <v>3972</v>
      </c>
      <c r="F16" s="56">
        <v>8068</v>
      </c>
      <c r="G16" s="56">
        <v>3975</v>
      </c>
      <c r="H16" s="56">
        <v>8077</v>
      </c>
      <c r="I16" s="56">
        <v>3980</v>
      </c>
      <c r="J16" s="56">
        <v>8081</v>
      </c>
      <c r="K16" s="56">
        <v>3982</v>
      </c>
    </row>
    <row r="17" spans="1:11" s="49" customFormat="1" ht="19.5" customHeight="1">
      <c r="A17" s="57" t="s">
        <v>237</v>
      </c>
      <c r="B17" s="56">
        <v>7389</v>
      </c>
      <c r="C17" s="56">
        <v>3679</v>
      </c>
      <c r="D17" s="56">
        <v>7402</v>
      </c>
      <c r="E17" s="56">
        <v>3686</v>
      </c>
      <c r="F17" s="56">
        <v>7409</v>
      </c>
      <c r="G17" s="56">
        <v>3689</v>
      </c>
      <c r="H17" s="56">
        <v>7417</v>
      </c>
      <c r="I17" s="56">
        <v>3693</v>
      </c>
      <c r="J17" s="56">
        <v>7421</v>
      </c>
      <c r="K17" s="56">
        <v>3695</v>
      </c>
    </row>
    <row r="18" spans="1:11" s="49" customFormat="1" ht="19.5" customHeight="1">
      <c r="A18" s="57" t="s">
        <v>238</v>
      </c>
      <c r="B18" s="56">
        <v>7657</v>
      </c>
      <c r="C18" s="56">
        <v>3999</v>
      </c>
      <c r="D18" s="56">
        <v>7670</v>
      </c>
      <c r="E18" s="56">
        <v>4006</v>
      </c>
      <c r="F18" s="56">
        <v>7678</v>
      </c>
      <c r="G18" s="56">
        <v>4010</v>
      </c>
      <c r="H18" s="56">
        <v>7686</v>
      </c>
      <c r="I18" s="56">
        <v>4014</v>
      </c>
      <c r="J18" s="56">
        <v>7690</v>
      </c>
      <c r="K18" s="56">
        <v>4016</v>
      </c>
    </row>
    <row r="19" spans="1:11" s="49" customFormat="1" ht="19.5" customHeight="1">
      <c r="A19" s="57" t="s">
        <v>239</v>
      </c>
      <c r="B19" s="56">
        <v>6182</v>
      </c>
      <c r="C19" s="56">
        <v>3264</v>
      </c>
      <c r="D19" s="56">
        <v>6193</v>
      </c>
      <c r="E19" s="56">
        <v>3270</v>
      </c>
      <c r="F19" s="56">
        <v>6199</v>
      </c>
      <c r="G19" s="56">
        <v>3273</v>
      </c>
      <c r="H19" s="56">
        <v>6206</v>
      </c>
      <c r="I19" s="56">
        <v>3277</v>
      </c>
      <c r="J19" s="56">
        <v>6209</v>
      </c>
      <c r="K19" s="56">
        <v>3278</v>
      </c>
    </row>
    <row r="20" spans="1:11" s="49" customFormat="1" ht="19.5" customHeight="1">
      <c r="A20" s="57" t="s">
        <v>240</v>
      </c>
      <c r="B20" s="56">
        <v>11184</v>
      </c>
      <c r="C20" s="56">
        <v>5658</v>
      </c>
      <c r="D20" s="56">
        <v>11203</v>
      </c>
      <c r="E20" s="56">
        <v>5668</v>
      </c>
      <c r="F20" s="56">
        <v>11214</v>
      </c>
      <c r="G20" s="56">
        <v>5673</v>
      </c>
      <c r="H20" s="56">
        <v>11227</v>
      </c>
      <c r="I20" s="56">
        <v>5680</v>
      </c>
      <c r="J20" s="56">
        <v>11232</v>
      </c>
      <c r="K20" s="56">
        <v>5682</v>
      </c>
    </row>
    <row r="21" spans="1:11" s="49" customFormat="1" ht="19.5" customHeight="1">
      <c r="A21" s="57" t="s">
        <v>241</v>
      </c>
      <c r="B21" s="56">
        <v>6571</v>
      </c>
      <c r="C21" s="56">
        <v>3237</v>
      </c>
      <c r="D21" s="56">
        <v>6582</v>
      </c>
      <c r="E21" s="56">
        <v>3243</v>
      </c>
      <c r="F21" s="56">
        <v>6589</v>
      </c>
      <c r="G21" s="56">
        <v>3246</v>
      </c>
      <c r="H21" s="56">
        <v>6596</v>
      </c>
      <c r="I21" s="56">
        <v>3249</v>
      </c>
      <c r="J21" s="56">
        <v>6599</v>
      </c>
      <c r="K21" s="56">
        <v>3251</v>
      </c>
    </row>
    <row r="22" spans="1:11" s="49" customFormat="1" ht="19.5" customHeight="1">
      <c r="A22" s="57" t="s">
        <v>242</v>
      </c>
      <c r="B22" s="56">
        <v>11935</v>
      </c>
      <c r="C22" s="56">
        <v>5896</v>
      </c>
      <c r="D22" s="56">
        <v>11956</v>
      </c>
      <c r="E22" s="56">
        <v>5906</v>
      </c>
      <c r="F22" s="56">
        <v>11967</v>
      </c>
      <c r="G22" s="56">
        <v>5912</v>
      </c>
      <c r="H22" s="56">
        <v>11981</v>
      </c>
      <c r="I22" s="56">
        <v>5919</v>
      </c>
      <c r="J22" s="56">
        <v>11986</v>
      </c>
      <c r="K22" s="56">
        <v>5921</v>
      </c>
    </row>
    <row r="23" spans="1:11" s="8" customFormat="1" ht="7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s="8" customFormat="1" ht="17.25" customHeight="1">
      <c r="A24" s="382" t="s">
        <v>1150</v>
      </c>
      <c r="B24" s="382"/>
      <c r="C24" s="382"/>
      <c r="D24" s="49"/>
      <c r="E24" s="49"/>
      <c r="F24" s="49"/>
      <c r="G24" s="49"/>
      <c r="H24" s="49"/>
      <c r="I24" s="49"/>
      <c r="J24" s="383"/>
      <c r="K24" s="49"/>
    </row>
    <row r="25" spans="1:11" s="8" customFormat="1" ht="17.25" customHeight="1">
      <c r="A25" s="382" t="s">
        <v>1151</v>
      </c>
      <c r="B25" s="382"/>
      <c r="C25" s="382"/>
      <c r="D25" s="49"/>
      <c r="E25" s="49"/>
      <c r="F25" s="49"/>
      <c r="G25" s="49"/>
      <c r="H25" s="49"/>
      <c r="I25" s="49"/>
      <c r="J25" s="49"/>
      <c r="K25" s="49"/>
    </row>
    <row r="26" spans="1:11" ht="15">
      <c r="A26" s="49"/>
      <c r="B26" s="49"/>
      <c r="C26" s="49"/>
      <c r="D26" s="49"/>
      <c r="E26" s="49"/>
      <c r="F26" s="49"/>
      <c r="G26" s="49"/>
      <c r="H26" s="384"/>
      <c r="I26" s="384"/>
      <c r="J26" s="384"/>
      <c r="K26" s="384"/>
    </row>
    <row r="27" spans="1:7" ht="15">
      <c r="A27" s="8"/>
      <c r="B27" s="8"/>
      <c r="C27" s="8"/>
      <c r="D27" s="8"/>
      <c r="E27" s="8"/>
      <c r="F27" s="8"/>
      <c r="G27" s="8"/>
    </row>
    <row r="28" spans="1:3" ht="15">
      <c r="A28" s="9"/>
      <c r="B28" s="9"/>
      <c r="C28" s="9"/>
    </row>
  </sheetData>
  <sheetProtection/>
  <mergeCells count="1">
    <mergeCell ref="A2:K2"/>
  </mergeCells>
  <printOptions horizontalCentered="1"/>
  <pageMargins left="0.433070866141732" right="0.433070866141732" top="0.47244094488189" bottom="1.4" header="0" footer="1.13"/>
  <pageSetup horizontalDpi="600" verticalDpi="600" orientation="portrait" paperSize="28" r:id="rId1"/>
  <headerFooter alignWithMargins="0">
    <oddFooter>&amp;L&amp;"Arial Narrow,Italic"&amp;9NIÊN GIÁM THỐNG KÊ HUYỆN TRI TÔN 2015&amp;R&amp;"Arial,thường"&amp;9Trang &amp;P+9&amp;]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62">
      <selection activeCell="H69" sqref="H69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ht="12.75">
      <c r="A1" s="8" t="s">
        <v>1017</v>
      </c>
    </row>
    <row r="2" spans="1:4" ht="17.25">
      <c r="A2" s="750" t="s">
        <v>802</v>
      </c>
      <c r="B2" s="750"/>
      <c r="C2" s="750"/>
      <c r="D2" s="750"/>
    </row>
    <row r="3" spans="1:4" ht="17.25">
      <c r="A3" s="750" t="s">
        <v>1152</v>
      </c>
      <c r="B3" s="750"/>
      <c r="C3" s="750"/>
      <c r="D3" s="750"/>
    </row>
    <row r="4" spans="1:4" ht="9.75" customHeight="1">
      <c r="A4" s="339"/>
      <c r="B4" s="339"/>
      <c r="C4" s="339"/>
      <c r="D4" s="339"/>
    </row>
    <row r="5" spans="1:4" ht="12.75">
      <c r="A5" s="751"/>
      <c r="B5" s="751"/>
      <c r="C5" s="751"/>
      <c r="D5" s="751"/>
    </row>
    <row r="6" ht="9.75" customHeight="1"/>
    <row r="7" spans="1:4" ht="18.75" customHeight="1">
      <c r="A7" s="172" t="s">
        <v>803</v>
      </c>
      <c r="B7" s="172" t="s">
        <v>804</v>
      </c>
      <c r="C7" s="172" t="s">
        <v>805</v>
      </c>
      <c r="D7" s="172" t="s">
        <v>349</v>
      </c>
    </row>
    <row r="8" spans="1:4" ht="7.5" customHeight="1">
      <c r="A8" s="173"/>
      <c r="B8" s="173"/>
      <c r="C8" s="173"/>
      <c r="D8" s="173"/>
    </row>
    <row r="9" spans="1:4" ht="19.5" customHeight="1" hidden="1">
      <c r="A9" s="174"/>
      <c r="B9" s="175" t="s">
        <v>806</v>
      </c>
      <c r="C9" s="176"/>
      <c r="D9" s="176"/>
    </row>
    <row r="10" spans="1:4" ht="19.5" customHeight="1" hidden="1">
      <c r="A10" s="177" t="s">
        <v>68</v>
      </c>
      <c r="B10" s="77" t="s">
        <v>807</v>
      </c>
      <c r="C10" s="78"/>
      <c r="D10" s="78"/>
    </row>
    <row r="11" spans="1:5" ht="15" customHeight="1" hidden="1">
      <c r="A11" s="87"/>
      <c r="B11" s="87"/>
      <c r="C11" s="167" t="s">
        <v>46</v>
      </c>
      <c r="D11" s="138" t="s">
        <v>808</v>
      </c>
      <c r="E11" s="83" t="s">
        <v>83</v>
      </c>
    </row>
    <row r="12" spans="1:5" ht="15" customHeight="1" hidden="1">
      <c r="A12" s="87"/>
      <c r="B12" s="87"/>
      <c r="C12" s="167" t="s">
        <v>47</v>
      </c>
      <c r="D12" s="138" t="s">
        <v>809</v>
      </c>
      <c r="E12" s="83" t="s">
        <v>84</v>
      </c>
    </row>
    <row r="13" spans="1:5" ht="15" customHeight="1" hidden="1">
      <c r="A13" s="87"/>
      <c r="B13" s="87"/>
      <c r="C13" s="167" t="s">
        <v>48</v>
      </c>
      <c r="D13" s="138" t="s">
        <v>810</v>
      </c>
      <c r="E13" s="83" t="s">
        <v>85</v>
      </c>
    </row>
    <row r="14" spans="1:5" ht="15" customHeight="1" hidden="1">
      <c r="A14" s="87"/>
      <c r="B14" s="87"/>
      <c r="C14" s="167" t="s">
        <v>49</v>
      </c>
      <c r="D14" s="138" t="s">
        <v>811</v>
      </c>
      <c r="E14" s="83" t="s">
        <v>86</v>
      </c>
    </row>
    <row r="15" spans="1:5" ht="15" customHeight="1" hidden="1">
      <c r="A15" s="87"/>
      <c r="B15" s="87"/>
      <c r="C15" s="167" t="s">
        <v>50</v>
      </c>
      <c r="D15" s="138" t="s">
        <v>812</v>
      </c>
      <c r="E15" s="83"/>
    </row>
    <row r="16" spans="1:5" ht="15" customHeight="1" hidden="1">
      <c r="A16" s="87"/>
      <c r="B16" s="87"/>
      <c r="C16" s="167" t="s">
        <v>51</v>
      </c>
      <c r="D16" s="138" t="s">
        <v>813</v>
      </c>
      <c r="E16" s="83"/>
    </row>
    <row r="17" spans="1:5" ht="19.5" customHeight="1" hidden="1">
      <c r="A17" s="177" t="s">
        <v>69</v>
      </c>
      <c r="B17" s="77" t="s">
        <v>814</v>
      </c>
      <c r="C17" s="78"/>
      <c r="D17" s="138"/>
      <c r="E17" s="83"/>
    </row>
    <row r="18" spans="1:5" ht="15" customHeight="1" hidden="1">
      <c r="A18" s="87"/>
      <c r="B18" s="87"/>
      <c r="C18" s="167" t="s">
        <v>46</v>
      </c>
      <c r="D18" s="138" t="s">
        <v>815</v>
      </c>
      <c r="E18" s="83" t="s">
        <v>87</v>
      </c>
    </row>
    <row r="19" spans="1:5" ht="15" customHeight="1" hidden="1">
      <c r="A19" s="87"/>
      <c r="B19" s="87"/>
      <c r="C19" s="167" t="s">
        <v>47</v>
      </c>
      <c r="D19" s="138" t="s">
        <v>816</v>
      </c>
      <c r="E19" s="83" t="s">
        <v>88</v>
      </c>
    </row>
    <row r="20" spans="1:5" ht="15" customHeight="1" hidden="1">
      <c r="A20" s="87"/>
      <c r="B20" s="87"/>
      <c r="C20" s="167" t="s">
        <v>48</v>
      </c>
      <c r="D20" s="138" t="s">
        <v>817</v>
      </c>
      <c r="E20" s="83" t="s">
        <v>89</v>
      </c>
    </row>
    <row r="21" spans="1:5" ht="15" customHeight="1" hidden="1">
      <c r="A21" s="87"/>
      <c r="B21" s="87"/>
      <c r="C21" s="167" t="s">
        <v>49</v>
      </c>
      <c r="D21" s="138" t="s">
        <v>818</v>
      </c>
      <c r="E21" s="83" t="s">
        <v>90</v>
      </c>
    </row>
    <row r="22" spans="1:5" ht="15" customHeight="1" hidden="1">
      <c r="A22" s="87"/>
      <c r="B22" s="87"/>
      <c r="C22" s="167" t="s">
        <v>50</v>
      </c>
      <c r="D22" s="138" t="s">
        <v>821</v>
      </c>
      <c r="E22" s="83" t="s">
        <v>91</v>
      </c>
    </row>
    <row r="23" spans="1:5" ht="15" customHeight="1" hidden="1">
      <c r="A23" s="87"/>
      <c r="B23" s="87"/>
      <c r="C23" s="167" t="s">
        <v>51</v>
      </c>
      <c r="D23" s="138" t="s">
        <v>819</v>
      </c>
      <c r="E23" s="83" t="s">
        <v>92</v>
      </c>
    </row>
    <row r="24" spans="1:5" ht="15" customHeight="1" hidden="1">
      <c r="A24" s="87"/>
      <c r="B24" s="87"/>
      <c r="C24" s="167" t="s">
        <v>52</v>
      </c>
      <c r="D24" s="138" t="s">
        <v>820</v>
      </c>
      <c r="E24" s="83" t="s">
        <v>51</v>
      </c>
    </row>
    <row r="25" spans="1:5" ht="19.5" customHeight="1" hidden="1">
      <c r="A25" s="177" t="s">
        <v>70</v>
      </c>
      <c r="B25" s="77" t="s">
        <v>822</v>
      </c>
      <c r="C25" s="78"/>
      <c r="D25" s="138"/>
      <c r="E25" s="83"/>
    </row>
    <row r="26" spans="1:5" ht="15" customHeight="1" hidden="1">
      <c r="A26" s="87"/>
      <c r="B26" s="87"/>
      <c r="C26" s="167" t="s">
        <v>46</v>
      </c>
      <c r="D26" s="138" t="s">
        <v>823</v>
      </c>
      <c r="E26" s="83" t="s">
        <v>93</v>
      </c>
    </row>
    <row r="27" spans="1:5" ht="15" customHeight="1" hidden="1">
      <c r="A27" s="87"/>
      <c r="B27" s="87"/>
      <c r="C27" s="167" t="s">
        <v>47</v>
      </c>
      <c r="D27" s="138" t="s">
        <v>824</v>
      </c>
      <c r="E27" s="83" t="s">
        <v>52</v>
      </c>
    </row>
    <row r="28" spans="1:5" ht="15" customHeight="1" hidden="1">
      <c r="A28" s="87"/>
      <c r="B28" s="87"/>
      <c r="C28" s="167" t="s">
        <v>48</v>
      </c>
      <c r="D28" s="138" t="s">
        <v>825</v>
      </c>
      <c r="E28" s="83" t="s">
        <v>94</v>
      </c>
    </row>
    <row r="29" spans="1:5" ht="15" customHeight="1" hidden="1">
      <c r="A29" s="87"/>
      <c r="B29" s="87"/>
      <c r="C29" s="167" t="s">
        <v>49</v>
      </c>
      <c r="D29" s="138" t="s">
        <v>826</v>
      </c>
      <c r="E29" s="83" t="s">
        <v>95</v>
      </c>
    </row>
    <row r="30" spans="1:5" ht="19.5" customHeight="1" hidden="1">
      <c r="A30" s="177" t="s">
        <v>71</v>
      </c>
      <c r="B30" s="77" t="s">
        <v>827</v>
      </c>
      <c r="C30" s="78"/>
      <c r="D30" s="138"/>
      <c r="E30" s="83"/>
    </row>
    <row r="31" spans="1:5" ht="15" customHeight="1" hidden="1">
      <c r="A31" s="87"/>
      <c r="B31" s="87"/>
      <c r="C31" s="167" t="s">
        <v>46</v>
      </c>
      <c r="D31" s="138" t="s">
        <v>828</v>
      </c>
      <c r="E31" s="83" t="s">
        <v>96</v>
      </c>
    </row>
    <row r="32" spans="1:5" ht="15" customHeight="1" hidden="1">
      <c r="A32" s="87"/>
      <c r="B32" s="87"/>
      <c r="C32" s="167" t="s">
        <v>47</v>
      </c>
      <c r="D32" s="138" t="s">
        <v>829</v>
      </c>
      <c r="E32" s="83" t="s">
        <v>97</v>
      </c>
    </row>
    <row r="33" spans="1:5" ht="15" customHeight="1" hidden="1">
      <c r="A33" s="87"/>
      <c r="B33" s="87"/>
      <c r="C33" s="167" t="s">
        <v>48</v>
      </c>
      <c r="D33" s="138" t="s">
        <v>830</v>
      </c>
      <c r="E33" s="83" t="s">
        <v>98</v>
      </c>
    </row>
    <row r="34" spans="1:5" ht="17.25" customHeight="1" hidden="1">
      <c r="A34" s="177" t="s">
        <v>72</v>
      </c>
      <c r="B34" s="77" t="s">
        <v>831</v>
      </c>
      <c r="C34" s="78"/>
      <c r="D34" s="138"/>
      <c r="E34" s="83"/>
    </row>
    <row r="35" spans="1:5" ht="15" customHeight="1" hidden="1">
      <c r="A35" s="87"/>
      <c r="B35" s="87"/>
      <c r="C35" s="167" t="s">
        <v>46</v>
      </c>
      <c r="D35" s="138" t="s">
        <v>823</v>
      </c>
      <c r="E35" s="83" t="s">
        <v>99</v>
      </c>
    </row>
    <row r="36" spans="1:5" ht="15" customHeight="1" hidden="1">
      <c r="A36" s="87"/>
      <c r="B36" s="87"/>
      <c r="C36" s="167" t="s">
        <v>47</v>
      </c>
      <c r="D36" s="138" t="s">
        <v>832</v>
      </c>
      <c r="E36" s="83" t="s">
        <v>100</v>
      </c>
    </row>
    <row r="37" spans="1:5" ht="15" customHeight="1" hidden="1">
      <c r="A37" s="87"/>
      <c r="B37" s="87"/>
      <c r="C37" s="167" t="s">
        <v>48</v>
      </c>
      <c r="D37" s="138" t="s">
        <v>833</v>
      </c>
      <c r="E37" s="83" t="s">
        <v>101</v>
      </c>
    </row>
    <row r="38" spans="1:5" ht="15" customHeight="1" hidden="1">
      <c r="A38" s="87"/>
      <c r="B38" s="87"/>
      <c r="C38" s="167" t="s">
        <v>49</v>
      </c>
      <c r="D38" s="138" t="s">
        <v>834</v>
      </c>
      <c r="E38" s="83" t="s">
        <v>102</v>
      </c>
    </row>
    <row r="39" spans="1:5" ht="17.25" customHeight="1" hidden="1">
      <c r="A39" s="177" t="s">
        <v>73</v>
      </c>
      <c r="B39" s="77" t="s">
        <v>835</v>
      </c>
      <c r="C39" s="78"/>
      <c r="D39" s="138"/>
      <c r="E39" s="83"/>
    </row>
    <row r="40" spans="1:5" ht="15" customHeight="1" hidden="1">
      <c r="A40" s="87"/>
      <c r="B40" s="87"/>
      <c r="C40" s="167" t="s">
        <v>46</v>
      </c>
      <c r="D40" s="138" t="s">
        <v>836</v>
      </c>
      <c r="E40" s="83" t="s">
        <v>103</v>
      </c>
    </row>
    <row r="41" spans="1:5" ht="15" customHeight="1" hidden="1">
      <c r="A41" s="87"/>
      <c r="B41" s="87"/>
      <c r="C41" s="167" t="s">
        <v>47</v>
      </c>
      <c r="D41" s="138" t="s">
        <v>837</v>
      </c>
      <c r="E41" s="83" t="s">
        <v>104</v>
      </c>
    </row>
    <row r="42" spans="1:5" ht="15" customHeight="1" hidden="1">
      <c r="A42" s="87"/>
      <c r="B42" s="87"/>
      <c r="C42" s="167" t="s">
        <v>48</v>
      </c>
      <c r="D42" s="138" t="s">
        <v>838</v>
      </c>
      <c r="E42" s="83" t="s">
        <v>105</v>
      </c>
    </row>
    <row r="43" spans="1:5" ht="15" customHeight="1" hidden="1">
      <c r="A43" s="87"/>
      <c r="B43" s="87"/>
      <c r="C43" s="167" t="s">
        <v>49</v>
      </c>
      <c r="D43" s="138" t="s">
        <v>839</v>
      </c>
      <c r="E43" s="83" t="s">
        <v>106</v>
      </c>
    </row>
    <row r="44" spans="1:5" ht="17.25" customHeight="1" hidden="1">
      <c r="A44" s="177" t="s">
        <v>74</v>
      </c>
      <c r="B44" s="77" t="s">
        <v>841</v>
      </c>
      <c r="C44" s="78"/>
      <c r="D44" s="138"/>
      <c r="E44" s="83"/>
    </row>
    <row r="45" spans="1:5" ht="15" customHeight="1" hidden="1">
      <c r="A45" s="87"/>
      <c r="B45" s="87"/>
      <c r="C45" s="167" t="s">
        <v>46</v>
      </c>
      <c r="D45" s="138" t="s">
        <v>840</v>
      </c>
      <c r="E45" s="83" t="s">
        <v>107</v>
      </c>
    </row>
    <row r="46" spans="1:5" ht="15" customHeight="1" hidden="1">
      <c r="A46" s="87"/>
      <c r="B46" s="87"/>
      <c r="C46" s="167" t="s">
        <v>47</v>
      </c>
      <c r="D46" s="138" t="s">
        <v>842</v>
      </c>
      <c r="E46" s="83" t="s">
        <v>108</v>
      </c>
    </row>
    <row r="47" spans="1:5" ht="15" customHeight="1" hidden="1">
      <c r="A47" s="87"/>
      <c r="B47" s="87"/>
      <c r="C47" s="167" t="s">
        <v>48</v>
      </c>
      <c r="D47" s="138" t="s">
        <v>843</v>
      </c>
      <c r="E47" s="83" t="s">
        <v>109</v>
      </c>
    </row>
    <row r="48" spans="1:5" ht="15" customHeight="1" hidden="1">
      <c r="A48" s="87"/>
      <c r="B48" s="87"/>
      <c r="C48" s="167" t="s">
        <v>49</v>
      </c>
      <c r="D48" s="138" t="s">
        <v>844</v>
      </c>
      <c r="E48" s="83" t="s">
        <v>110</v>
      </c>
    </row>
    <row r="49" spans="1:5" ht="15" customHeight="1" hidden="1">
      <c r="A49" s="87"/>
      <c r="B49" s="87"/>
      <c r="C49" s="167" t="s">
        <v>50</v>
      </c>
      <c r="D49" s="138" t="s">
        <v>845</v>
      </c>
      <c r="E49" s="83" t="s">
        <v>111</v>
      </c>
    </row>
    <row r="50" spans="1:5" ht="15" customHeight="1" hidden="1">
      <c r="A50" s="87"/>
      <c r="B50" s="87"/>
      <c r="C50" s="167" t="s">
        <v>51</v>
      </c>
      <c r="D50" s="138" t="s">
        <v>846</v>
      </c>
      <c r="E50" s="83" t="s">
        <v>112</v>
      </c>
    </row>
    <row r="51" spans="1:5" ht="15" customHeight="1" hidden="1">
      <c r="A51" s="87"/>
      <c r="B51" s="87"/>
      <c r="C51" s="167" t="s">
        <v>52</v>
      </c>
      <c r="D51" s="138" t="s">
        <v>847</v>
      </c>
      <c r="E51" s="83" t="s">
        <v>113</v>
      </c>
    </row>
    <row r="52" spans="1:5" ht="15" customHeight="1" hidden="1">
      <c r="A52" s="87"/>
      <c r="B52" s="87"/>
      <c r="C52" s="167">
        <v>15</v>
      </c>
      <c r="D52" s="138" t="s">
        <v>848</v>
      </c>
      <c r="E52" s="178" t="s">
        <v>178</v>
      </c>
    </row>
    <row r="53" spans="1:5" ht="15" customHeight="1" hidden="1">
      <c r="A53" s="87"/>
      <c r="B53" s="87"/>
      <c r="C53" s="167">
        <v>17</v>
      </c>
      <c r="D53" s="138" t="s">
        <v>849</v>
      </c>
      <c r="E53" s="179" t="s">
        <v>178</v>
      </c>
    </row>
    <row r="54" spans="1:5" ht="19.5" customHeight="1" hidden="1">
      <c r="A54" s="177" t="s">
        <v>75</v>
      </c>
      <c r="B54" s="77" t="s">
        <v>850</v>
      </c>
      <c r="C54" s="78"/>
      <c r="D54" s="138"/>
      <c r="E54" s="83"/>
    </row>
    <row r="55" spans="1:5" ht="15" customHeight="1" hidden="1">
      <c r="A55" s="87"/>
      <c r="B55" s="87"/>
      <c r="C55" s="167" t="s">
        <v>46</v>
      </c>
      <c r="D55" s="138" t="s">
        <v>851</v>
      </c>
      <c r="E55" s="83" t="s">
        <v>114</v>
      </c>
    </row>
    <row r="56" spans="1:5" ht="15" customHeight="1" hidden="1">
      <c r="A56" s="87"/>
      <c r="B56" s="87"/>
      <c r="C56" s="167" t="s">
        <v>47</v>
      </c>
      <c r="D56" s="138" t="s">
        <v>852</v>
      </c>
      <c r="E56" s="83" t="s">
        <v>115</v>
      </c>
    </row>
    <row r="57" spans="1:5" ht="15" customHeight="1" hidden="1">
      <c r="A57" s="87"/>
      <c r="B57" s="87"/>
      <c r="C57" s="167" t="s">
        <v>48</v>
      </c>
      <c r="D57" s="138" t="s">
        <v>853</v>
      </c>
      <c r="E57" s="83" t="s">
        <v>116</v>
      </c>
    </row>
    <row r="58" spans="1:5" ht="15" customHeight="1" hidden="1">
      <c r="A58" s="87"/>
      <c r="B58" s="87"/>
      <c r="C58" s="167" t="s">
        <v>49</v>
      </c>
      <c r="D58" s="138" t="s">
        <v>854</v>
      </c>
      <c r="E58" s="83" t="s">
        <v>117</v>
      </c>
    </row>
    <row r="59" spans="1:5" ht="15" customHeight="1">
      <c r="A59" s="87"/>
      <c r="B59" s="87"/>
      <c r="C59" s="167" t="s">
        <v>50</v>
      </c>
      <c r="D59" s="138" t="s">
        <v>855</v>
      </c>
      <c r="E59" s="83" t="s">
        <v>118</v>
      </c>
    </row>
    <row r="60" spans="1:5" ht="15" customHeight="1">
      <c r="A60" s="87"/>
      <c r="B60" s="87"/>
      <c r="C60" s="167" t="s">
        <v>51</v>
      </c>
      <c r="D60" s="138" t="s">
        <v>856</v>
      </c>
      <c r="E60" s="83" t="s">
        <v>119</v>
      </c>
    </row>
    <row r="61" spans="1:5" ht="15" customHeight="1">
      <c r="A61" s="87"/>
      <c r="B61" s="87"/>
      <c r="C61" s="167" t="s">
        <v>52</v>
      </c>
      <c r="D61" s="138" t="s">
        <v>857</v>
      </c>
      <c r="E61" s="83" t="s">
        <v>120</v>
      </c>
    </row>
    <row r="62" spans="1:5" ht="15" customHeight="1">
      <c r="A62" s="87"/>
      <c r="B62" s="87"/>
      <c r="C62" s="180" t="s">
        <v>95</v>
      </c>
      <c r="D62" s="181" t="s">
        <v>858</v>
      </c>
      <c r="E62" s="83"/>
    </row>
    <row r="63" spans="1:5" ht="18" customHeight="1">
      <c r="A63" s="177" t="s">
        <v>76</v>
      </c>
      <c r="B63" s="77" t="s">
        <v>859</v>
      </c>
      <c r="C63" s="78"/>
      <c r="D63" s="138"/>
      <c r="E63" s="83"/>
    </row>
    <row r="64" spans="1:5" ht="15" customHeight="1">
      <c r="A64" s="182"/>
      <c r="B64" s="87"/>
      <c r="C64" s="167" t="s">
        <v>46</v>
      </c>
      <c r="D64" s="138" t="s">
        <v>860</v>
      </c>
      <c r="E64" s="83" t="s">
        <v>121</v>
      </c>
    </row>
    <row r="65" spans="1:5" ht="15" customHeight="1">
      <c r="A65" s="182"/>
      <c r="B65" s="87"/>
      <c r="C65" s="167" t="s">
        <v>47</v>
      </c>
      <c r="D65" s="138" t="s">
        <v>861</v>
      </c>
      <c r="E65" s="83" t="s">
        <v>122</v>
      </c>
    </row>
    <row r="66" spans="1:5" ht="15" customHeight="1">
      <c r="A66" s="182"/>
      <c r="B66" s="87"/>
      <c r="C66" s="167" t="s">
        <v>48</v>
      </c>
      <c r="D66" s="138" t="s">
        <v>862</v>
      </c>
      <c r="E66" s="83" t="s">
        <v>123</v>
      </c>
    </row>
    <row r="67" spans="1:5" ht="15" customHeight="1">
      <c r="A67" s="182"/>
      <c r="B67" s="87"/>
      <c r="C67" s="167" t="s">
        <v>49</v>
      </c>
      <c r="D67" s="138" t="s">
        <v>863</v>
      </c>
      <c r="E67" s="83" t="s">
        <v>124</v>
      </c>
    </row>
    <row r="68" spans="1:5" ht="15" customHeight="1">
      <c r="A68" s="182"/>
      <c r="B68" s="87"/>
      <c r="C68" s="167" t="s">
        <v>50</v>
      </c>
      <c r="D68" s="138" t="s">
        <v>864</v>
      </c>
      <c r="E68" s="83" t="s">
        <v>125</v>
      </c>
    </row>
    <row r="69" spans="1:5" ht="18" customHeight="1">
      <c r="A69" s="177" t="s">
        <v>77</v>
      </c>
      <c r="B69" s="183" t="s">
        <v>865</v>
      </c>
      <c r="C69" s="87"/>
      <c r="D69" s="138"/>
      <c r="E69" s="83"/>
    </row>
    <row r="70" spans="1:5" ht="15" customHeight="1">
      <c r="A70" s="182"/>
      <c r="B70" s="87"/>
      <c r="C70" s="167" t="s">
        <v>46</v>
      </c>
      <c r="D70" s="138" t="s">
        <v>866</v>
      </c>
      <c r="E70" s="83" t="s">
        <v>126</v>
      </c>
    </row>
    <row r="71" spans="1:5" ht="15" customHeight="1">
      <c r="A71" s="182"/>
      <c r="B71" s="87"/>
      <c r="C71" s="167" t="s">
        <v>47</v>
      </c>
      <c r="D71" s="138" t="s">
        <v>867</v>
      </c>
      <c r="E71" s="83" t="s">
        <v>127</v>
      </c>
    </row>
    <row r="72" spans="1:5" ht="15" customHeight="1">
      <c r="A72" s="182"/>
      <c r="B72" s="87"/>
      <c r="C72" s="167" t="s">
        <v>48</v>
      </c>
      <c r="D72" s="138" t="s">
        <v>868</v>
      </c>
      <c r="E72" s="83" t="s">
        <v>128</v>
      </c>
    </row>
    <row r="73" spans="1:5" ht="15" customHeight="1">
      <c r="A73" s="182"/>
      <c r="B73" s="87"/>
      <c r="C73" s="167" t="s">
        <v>49</v>
      </c>
      <c r="D73" s="138" t="s">
        <v>869</v>
      </c>
      <c r="E73" s="83" t="s">
        <v>129</v>
      </c>
    </row>
    <row r="74" spans="1:5" ht="18" customHeight="1">
      <c r="A74" s="177" t="s">
        <v>78</v>
      </c>
      <c r="B74" s="183" t="s">
        <v>870</v>
      </c>
      <c r="C74" s="87"/>
      <c r="D74" s="138"/>
      <c r="E74" s="83"/>
    </row>
    <row r="75" spans="1:5" ht="15" customHeight="1">
      <c r="A75" s="182"/>
      <c r="B75" s="87"/>
      <c r="C75" s="167" t="s">
        <v>46</v>
      </c>
      <c r="D75" s="138" t="s">
        <v>871</v>
      </c>
      <c r="E75" s="83" t="s">
        <v>130</v>
      </c>
    </row>
    <row r="76" spans="1:5" ht="15" customHeight="1">
      <c r="A76" s="182"/>
      <c r="B76" s="87"/>
      <c r="C76" s="167" t="s">
        <v>47</v>
      </c>
      <c r="D76" s="138" t="s">
        <v>872</v>
      </c>
      <c r="E76" s="83" t="s">
        <v>131</v>
      </c>
    </row>
    <row r="77" spans="1:5" ht="15" customHeight="1">
      <c r="A77" s="182"/>
      <c r="B77" s="87"/>
      <c r="C77" s="167" t="s">
        <v>48</v>
      </c>
      <c r="D77" s="138" t="s">
        <v>873</v>
      </c>
      <c r="E77" s="83" t="s">
        <v>132</v>
      </c>
    </row>
    <row r="78" spans="1:5" ht="15" customHeight="1">
      <c r="A78" s="182"/>
      <c r="B78" s="87"/>
      <c r="C78" s="167" t="s">
        <v>49</v>
      </c>
      <c r="D78" s="138" t="s">
        <v>874</v>
      </c>
      <c r="E78" s="83" t="s">
        <v>133</v>
      </c>
    </row>
    <row r="79" spans="1:5" ht="18" customHeight="1">
      <c r="A79" s="177" t="s">
        <v>79</v>
      </c>
      <c r="B79" s="183" t="s">
        <v>875</v>
      </c>
      <c r="C79" s="87"/>
      <c r="D79" s="138"/>
      <c r="E79" s="83"/>
    </row>
    <row r="80" spans="1:5" ht="15" customHeight="1">
      <c r="A80" s="182"/>
      <c r="B80" s="87"/>
      <c r="C80" s="167" t="s">
        <v>46</v>
      </c>
      <c r="D80" s="138" t="s">
        <v>876</v>
      </c>
      <c r="E80" s="83" t="s">
        <v>134</v>
      </c>
    </row>
    <row r="81" spans="1:5" ht="15" customHeight="1">
      <c r="A81" s="182"/>
      <c r="B81" s="87"/>
      <c r="C81" s="167" t="s">
        <v>47</v>
      </c>
      <c r="D81" s="138" t="s">
        <v>877</v>
      </c>
      <c r="E81" s="83" t="s">
        <v>135</v>
      </c>
    </row>
    <row r="82" spans="1:5" ht="15" customHeight="1">
      <c r="A82" s="182"/>
      <c r="B82" s="87"/>
      <c r="C82" s="167" t="s">
        <v>48</v>
      </c>
      <c r="D82" s="138" t="s">
        <v>879</v>
      </c>
      <c r="E82" s="83" t="s">
        <v>136</v>
      </c>
    </row>
    <row r="83" spans="1:5" ht="15" customHeight="1">
      <c r="A83" s="345"/>
      <c r="B83" s="342"/>
      <c r="C83" s="343" t="s">
        <v>49</v>
      </c>
      <c r="D83" s="344" t="s">
        <v>878</v>
      </c>
      <c r="E83" s="83"/>
    </row>
    <row r="84" spans="1:5" ht="19.5" customHeight="1" hidden="1">
      <c r="A84" s="177" t="s">
        <v>80</v>
      </c>
      <c r="B84" s="183" t="s">
        <v>880</v>
      </c>
      <c r="C84" s="87"/>
      <c r="D84" s="138"/>
      <c r="E84" s="83"/>
    </row>
    <row r="85" spans="1:5" ht="15" customHeight="1" hidden="1">
      <c r="A85" s="182"/>
      <c r="B85" s="87"/>
      <c r="C85" s="167" t="s">
        <v>46</v>
      </c>
      <c r="D85" s="138" t="s">
        <v>881</v>
      </c>
      <c r="E85" s="83" t="s">
        <v>137</v>
      </c>
    </row>
    <row r="86" spans="1:5" ht="15" customHeight="1" hidden="1">
      <c r="A86" s="182"/>
      <c r="B86" s="87"/>
      <c r="C86" s="167" t="s">
        <v>47</v>
      </c>
      <c r="D86" s="138" t="s">
        <v>882</v>
      </c>
      <c r="E86" s="83" t="s">
        <v>138</v>
      </c>
    </row>
    <row r="87" spans="1:5" ht="15" customHeight="1" hidden="1">
      <c r="A87" s="182"/>
      <c r="B87" s="87"/>
      <c r="C87" s="167" t="s">
        <v>48</v>
      </c>
      <c r="D87" s="138" t="s">
        <v>883</v>
      </c>
      <c r="E87" s="83" t="s">
        <v>139</v>
      </c>
    </row>
    <row r="88" spans="1:5" ht="15" customHeight="1" hidden="1">
      <c r="A88" s="182"/>
      <c r="B88" s="87"/>
      <c r="C88" s="167" t="s">
        <v>49</v>
      </c>
      <c r="D88" s="138" t="s">
        <v>884</v>
      </c>
      <c r="E88" s="83" t="s">
        <v>140</v>
      </c>
    </row>
    <row r="89" spans="1:5" ht="15" customHeight="1" hidden="1">
      <c r="A89" s="182"/>
      <c r="B89" s="87"/>
      <c r="C89" s="167" t="s">
        <v>50</v>
      </c>
      <c r="D89" s="138" t="s">
        <v>885</v>
      </c>
      <c r="E89" s="83" t="s">
        <v>141</v>
      </c>
    </row>
    <row r="90" spans="1:5" ht="15" customHeight="1" hidden="1">
      <c r="A90" s="182"/>
      <c r="B90" s="87"/>
      <c r="C90" s="167">
        <v>11</v>
      </c>
      <c r="D90" s="138" t="s">
        <v>886</v>
      </c>
      <c r="E90" s="83"/>
    </row>
    <row r="91" spans="1:5" ht="18" customHeight="1" hidden="1">
      <c r="A91" s="177" t="s">
        <v>81</v>
      </c>
      <c r="B91" s="183" t="s">
        <v>887</v>
      </c>
      <c r="C91" s="87"/>
      <c r="D91" s="138"/>
      <c r="E91" s="83"/>
    </row>
    <row r="92" spans="1:5" ht="15" customHeight="1" hidden="1">
      <c r="A92" s="182"/>
      <c r="B92" s="87"/>
      <c r="C92" s="167" t="s">
        <v>46</v>
      </c>
      <c r="D92" s="138" t="s">
        <v>868</v>
      </c>
      <c r="E92" s="83" t="s">
        <v>142</v>
      </c>
    </row>
    <row r="93" spans="1:5" ht="15" customHeight="1" hidden="1">
      <c r="A93" s="182"/>
      <c r="B93" s="87"/>
      <c r="C93" s="167" t="s">
        <v>47</v>
      </c>
      <c r="D93" s="138" t="s">
        <v>888</v>
      </c>
      <c r="E93" s="83" t="s">
        <v>143</v>
      </c>
    </row>
    <row r="94" spans="1:5" ht="15" customHeight="1" hidden="1">
      <c r="A94" s="182"/>
      <c r="B94" s="87"/>
      <c r="C94" s="167" t="s">
        <v>48</v>
      </c>
      <c r="D94" s="138" t="s">
        <v>889</v>
      </c>
      <c r="E94" s="83" t="s">
        <v>144</v>
      </c>
    </row>
    <row r="95" spans="1:5" ht="15" customHeight="1" hidden="1">
      <c r="A95" s="182"/>
      <c r="B95" s="87"/>
      <c r="C95" s="167" t="s">
        <v>49</v>
      </c>
      <c r="D95" s="138" t="s">
        <v>890</v>
      </c>
      <c r="E95" s="83" t="s">
        <v>145</v>
      </c>
    </row>
    <row r="96" spans="1:5" ht="15" customHeight="1" hidden="1">
      <c r="A96" s="182"/>
      <c r="B96" s="87"/>
      <c r="C96" s="180" t="s">
        <v>50</v>
      </c>
      <c r="D96" s="181" t="s">
        <v>891</v>
      </c>
      <c r="E96" s="83"/>
    </row>
    <row r="97" spans="1:5" ht="18" customHeight="1" hidden="1">
      <c r="A97" s="177" t="s">
        <v>82</v>
      </c>
      <c r="B97" s="183" t="s">
        <v>892</v>
      </c>
      <c r="C97" s="87"/>
      <c r="D97" s="138"/>
      <c r="E97" s="83"/>
    </row>
    <row r="98" spans="1:5" ht="15" customHeight="1" hidden="1">
      <c r="A98" s="87"/>
      <c r="B98" s="87"/>
      <c r="C98" s="167" t="s">
        <v>46</v>
      </c>
      <c r="D98" s="138" t="s">
        <v>893</v>
      </c>
      <c r="E98" s="83" t="s">
        <v>146</v>
      </c>
    </row>
    <row r="99" spans="1:5" ht="15" customHeight="1" hidden="1">
      <c r="A99" s="87"/>
      <c r="B99" s="87"/>
      <c r="C99" s="167" t="s">
        <v>47</v>
      </c>
      <c r="D99" s="138" t="s">
        <v>894</v>
      </c>
      <c r="E99" s="83" t="s">
        <v>147</v>
      </c>
    </row>
    <row r="100" spans="1:5" ht="15" customHeight="1" hidden="1">
      <c r="A100" s="87"/>
      <c r="B100" s="87"/>
      <c r="C100" s="167" t="s">
        <v>48</v>
      </c>
      <c r="D100" s="138" t="s">
        <v>895</v>
      </c>
      <c r="E100" s="83" t="s">
        <v>148</v>
      </c>
    </row>
    <row r="101" spans="1:5" ht="15" customHeight="1" hidden="1">
      <c r="A101" s="87"/>
      <c r="B101" s="87"/>
      <c r="C101" s="167" t="s">
        <v>49</v>
      </c>
      <c r="D101" s="138" t="s">
        <v>896</v>
      </c>
      <c r="E101" s="83" t="s">
        <v>149</v>
      </c>
    </row>
    <row r="102" spans="1:5" ht="15" customHeight="1" hidden="1">
      <c r="A102" s="87"/>
      <c r="B102" s="87"/>
      <c r="C102" s="167" t="s">
        <v>50</v>
      </c>
      <c r="D102" s="138" t="s">
        <v>897</v>
      </c>
      <c r="E102" s="184" t="s">
        <v>178</v>
      </c>
    </row>
    <row r="103" spans="1:5" ht="15" customHeight="1" hidden="1">
      <c r="A103" s="87"/>
      <c r="B103" s="87"/>
      <c r="C103" s="167">
        <v>11</v>
      </c>
      <c r="D103" s="138" t="s">
        <v>898</v>
      </c>
      <c r="E103" s="185" t="s">
        <v>21</v>
      </c>
    </row>
    <row r="104" spans="1:4" ht="7.5" customHeight="1" hidden="1">
      <c r="A104" s="62"/>
      <c r="B104" s="62"/>
      <c r="C104" s="62"/>
      <c r="D104" s="62"/>
    </row>
    <row r="105" ht="18" customHeight="1" hidden="1">
      <c r="A105" s="35"/>
    </row>
    <row r="106" spans="1:4" ht="18" customHeight="1">
      <c r="A106" s="186"/>
      <c r="B106" s="33"/>
      <c r="C106" s="33"/>
      <c r="D106" s="33"/>
    </row>
    <row r="107" spans="1:4" ht="18" customHeight="1">
      <c r="A107" s="33"/>
      <c r="B107" s="33"/>
      <c r="C107" s="33"/>
      <c r="D107" s="33"/>
    </row>
    <row r="108" ht="18" customHeight="1"/>
    <row r="109" spans="1:3" ht="12.75">
      <c r="A109" s="33"/>
      <c r="B109" s="187"/>
      <c r="C109" s="33"/>
    </row>
    <row r="110" spans="1:3" ht="12.75">
      <c r="A110" s="33"/>
      <c r="B110" s="187"/>
      <c r="C110" s="33"/>
    </row>
    <row r="111" spans="2:3" ht="12.75">
      <c r="B111" s="33"/>
      <c r="C111" s="33"/>
    </row>
    <row r="112" spans="2:3" ht="12.75">
      <c r="B112" s="33"/>
      <c r="C112" s="33"/>
    </row>
  </sheetData>
  <sheetProtection/>
  <mergeCells count="3">
    <mergeCell ref="A2:D2"/>
    <mergeCell ref="A3:D3"/>
    <mergeCell ref="A5:D5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&amp;P+92&amp;]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87">
      <selection activeCell="A3" sqref="A3:D3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ht="12.75">
      <c r="A1" s="8" t="s">
        <v>1017</v>
      </c>
    </row>
    <row r="2" spans="1:4" ht="17.25">
      <c r="A2" s="750" t="s">
        <v>802</v>
      </c>
      <c r="B2" s="750"/>
      <c r="C2" s="750"/>
      <c r="D2" s="750"/>
    </row>
    <row r="3" spans="1:4" ht="17.25">
      <c r="A3" s="750" t="s">
        <v>1152</v>
      </c>
      <c r="B3" s="750"/>
      <c r="C3" s="750"/>
      <c r="D3" s="750"/>
    </row>
    <row r="4" spans="1:4" ht="9.75" customHeight="1">
      <c r="A4" s="339"/>
      <c r="B4" s="339"/>
      <c r="C4" s="339"/>
      <c r="D4" s="339"/>
    </row>
    <row r="5" spans="1:4" ht="12.75">
      <c r="A5" s="751"/>
      <c r="B5" s="751"/>
      <c r="C5" s="751"/>
      <c r="D5" s="751"/>
    </row>
    <row r="6" ht="9.75" customHeight="1"/>
    <row r="7" spans="1:4" ht="18.75" customHeight="1">
      <c r="A7" s="172" t="s">
        <v>803</v>
      </c>
      <c r="B7" s="172" t="s">
        <v>804</v>
      </c>
      <c r="C7" s="172" t="s">
        <v>805</v>
      </c>
      <c r="D7" s="172" t="s">
        <v>349</v>
      </c>
    </row>
    <row r="8" spans="1:4" ht="7.5" customHeight="1">
      <c r="A8" s="173"/>
      <c r="B8" s="173"/>
      <c r="C8" s="173"/>
      <c r="D8" s="173"/>
    </row>
    <row r="9" spans="1:4" ht="19.5" customHeight="1" hidden="1">
      <c r="A9" s="174"/>
      <c r="B9" s="175" t="s">
        <v>806</v>
      </c>
      <c r="C9" s="176"/>
      <c r="D9" s="176"/>
    </row>
    <row r="10" spans="1:4" ht="19.5" customHeight="1" hidden="1">
      <c r="A10" s="177" t="s">
        <v>68</v>
      </c>
      <c r="B10" s="77" t="s">
        <v>807</v>
      </c>
      <c r="C10" s="78"/>
      <c r="D10" s="78"/>
    </row>
    <row r="11" spans="1:5" ht="15" customHeight="1" hidden="1">
      <c r="A11" s="87"/>
      <c r="B11" s="87"/>
      <c r="C11" s="167" t="s">
        <v>46</v>
      </c>
      <c r="D11" s="138" t="s">
        <v>808</v>
      </c>
      <c r="E11" s="83" t="s">
        <v>83</v>
      </c>
    </row>
    <row r="12" spans="1:5" ht="15" customHeight="1" hidden="1">
      <c r="A12" s="87"/>
      <c r="B12" s="87"/>
      <c r="C12" s="167" t="s">
        <v>47</v>
      </c>
      <c r="D12" s="138" t="s">
        <v>809</v>
      </c>
      <c r="E12" s="83" t="s">
        <v>84</v>
      </c>
    </row>
    <row r="13" spans="1:5" ht="15" customHeight="1" hidden="1">
      <c r="A13" s="87"/>
      <c r="B13" s="87"/>
      <c r="C13" s="167" t="s">
        <v>48</v>
      </c>
      <c r="D13" s="138" t="s">
        <v>810</v>
      </c>
      <c r="E13" s="83" t="s">
        <v>85</v>
      </c>
    </row>
    <row r="14" spans="1:5" ht="15" customHeight="1" hidden="1">
      <c r="A14" s="87"/>
      <c r="B14" s="87"/>
      <c r="C14" s="167" t="s">
        <v>49</v>
      </c>
      <c r="D14" s="138" t="s">
        <v>811</v>
      </c>
      <c r="E14" s="83" t="s">
        <v>86</v>
      </c>
    </row>
    <row r="15" spans="1:5" ht="15" customHeight="1" hidden="1">
      <c r="A15" s="87"/>
      <c r="B15" s="87"/>
      <c r="C15" s="167" t="s">
        <v>50</v>
      </c>
      <c r="D15" s="138" t="s">
        <v>812</v>
      </c>
      <c r="E15" s="83"/>
    </row>
    <row r="16" spans="1:5" ht="15" customHeight="1" hidden="1">
      <c r="A16" s="87"/>
      <c r="B16" s="87"/>
      <c r="C16" s="167" t="s">
        <v>51</v>
      </c>
      <c r="D16" s="138" t="s">
        <v>813</v>
      </c>
      <c r="E16" s="83"/>
    </row>
    <row r="17" spans="1:5" ht="19.5" customHeight="1" hidden="1">
      <c r="A17" s="177" t="s">
        <v>69</v>
      </c>
      <c r="B17" s="77" t="s">
        <v>814</v>
      </c>
      <c r="C17" s="78"/>
      <c r="D17" s="138"/>
      <c r="E17" s="83"/>
    </row>
    <row r="18" spans="1:5" ht="15" customHeight="1" hidden="1">
      <c r="A18" s="87"/>
      <c r="B18" s="87"/>
      <c r="C18" s="167" t="s">
        <v>46</v>
      </c>
      <c r="D18" s="138" t="s">
        <v>815</v>
      </c>
      <c r="E18" s="83" t="s">
        <v>87</v>
      </c>
    </row>
    <row r="19" spans="1:5" ht="15" customHeight="1" hidden="1">
      <c r="A19" s="87"/>
      <c r="B19" s="87"/>
      <c r="C19" s="167" t="s">
        <v>47</v>
      </c>
      <c r="D19" s="138" t="s">
        <v>816</v>
      </c>
      <c r="E19" s="83" t="s">
        <v>88</v>
      </c>
    </row>
    <row r="20" spans="1:5" ht="15" customHeight="1" hidden="1">
      <c r="A20" s="87"/>
      <c r="B20" s="87"/>
      <c r="C20" s="167" t="s">
        <v>48</v>
      </c>
      <c r="D20" s="138" t="s">
        <v>817</v>
      </c>
      <c r="E20" s="83" t="s">
        <v>89</v>
      </c>
    </row>
    <row r="21" spans="1:5" ht="15" customHeight="1" hidden="1">
      <c r="A21" s="87"/>
      <c r="B21" s="87"/>
      <c r="C21" s="167" t="s">
        <v>49</v>
      </c>
      <c r="D21" s="138" t="s">
        <v>818</v>
      </c>
      <c r="E21" s="83" t="s">
        <v>90</v>
      </c>
    </row>
    <row r="22" spans="1:5" ht="15" customHeight="1" hidden="1">
      <c r="A22" s="87"/>
      <c r="B22" s="87"/>
      <c r="C22" s="167" t="s">
        <v>50</v>
      </c>
      <c r="D22" s="138" t="s">
        <v>821</v>
      </c>
      <c r="E22" s="83" t="s">
        <v>91</v>
      </c>
    </row>
    <row r="23" spans="1:5" ht="15" customHeight="1" hidden="1">
      <c r="A23" s="87"/>
      <c r="B23" s="87"/>
      <c r="C23" s="167" t="s">
        <v>51</v>
      </c>
      <c r="D23" s="138" t="s">
        <v>819</v>
      </c>
      <c r="E23" s="83" t="s">
        <v>92</v>
      </c>
    </row>
    <row r="24" spans="1:5" ht="15" customHeight="1" hidden="1">
      <c r="A24" s="87"/>
      <c r="B24" s="87"/>
      <c r="C24" s="167" t="s">
        <v>52</v>
      </c>
      <c r="D24" s="138" t="s">
        <v>820</v>
      </c>
      <c r="E24" s="83" t="s">
        <v>51</v>
      </c>
    </row>
    <row r="25" spans="1:5" ht="19.5" customHeight="1" hidden="1">
      <c r="A25" s="177" t="s">
        <v>70</v>
      </c>
      <c r="B25" s="77" t="s">
        <v>822</v>
      </c>
      <c r="C25" s="78"/>
      <c r="D25" s="138"/>
      <c r="E25" s="83"/>
    </row>
    <row r="26" spans="1:5" ht="15" customHeight="1" hidden="1">
      <c r="A26" s="87"/>
      <c r="B26" s="87"/>
      <c r="C26" s="167" t="s">
        <v>46</v>
      </c>
      <c r="D26" s="138" t="s">
        <v>823</v>
      </c>
      <c r="E26" s="83" t="s">
        <v>93</v>
      </c>
    </row>
    <row r="27" spans="1:5" ht="15" customHeight="1" hidden="1">
      <c r="A27" s="87"/>
      <c r="B27" s="87"/>
      <c r="C27" s="167" t="s">
        <v>47</v>
      </c>
      <c r="D27" s="138" t="s">
        <v>824</v>
      </c>
      <c r="E27" s="83" t="s">
        <v>52</v>
      </c>
    </row>
    <row r="28" spans="1:5" ht="15" customHeight="1" hidden="1">
      <c r="A28" s="87"/>
      <c r="B28" s="87"/>
      <c r="C28" s="167" t="s">
        <v>48</v>
      </c>
      <c r="D28" s="138" t="s">
        <v>825</v>
      </c>
      <c r="E28" s="83" t="s">
        <v>94</v>
      </c>
    </row>
    <row r="29" spans="1:5" ht="15" customHeight="1" hidden="1">
      <c r="A29" s="87"/>
      <c r="B29" s="87"/>
      <c r="C29" s="167" t="s">
        <v>49</v>
      </c>
      <c r="D29" s="138" t="s">
        <v>826</v>
      </c>
      <c r="E29" s="83" t="s">
        <v>95</v>
      </c>
    </row>
    <row r="30" spans="1:5" ht="19.5" customHeight="1" hidden="1">
      <c r="A30" s="177" t="s">
        <v>71</v>
      </c>
      <c r="B30" s="77" t="s">
        <v>827</v>
      </c>
      <c r="C30" s="78"/>
      <c r="D30" s="138"/>
      <c r="E30" s="83"/>
    </row>
    <row r="31" spans="1:5" ht="15" customHeight="1" hidden="1">
      <c r="A31" s="87"/>
      <c r="B31" s="87"/>
      <c r="C31" s="167" t="s">
        <v>46</v>
      </c>
      <c r="D31" s="138" t="s">
        <v>828</v>
      </c>
      <c r="E31" s="83" t="s">
        <v>96</v>
      </c>
    </row>
    <row r="32" spans="1:5" ht="15" customHeight="1" hidden="1">
      <c r="A32" s="87"/>
      <c r="B32" s="87"/>
      <c r="C32" s="167" t="s">
        <v>47</v>
      </c>
      <c r="D32" s="138" t="s">
        <v>829</v>
      </c>
      <c r="E32" s="83" t="s">
        <v>97</v>
      </c>
    </row>
    <row r="33" spans="1:5" ht="15" customHeight="1" hidden="1">
      <c r="A33" s="87"/>
      <c r="B33" s="87"/>
      <c r="C33" s="167" t="s">
        <v>48</v>
      </c>
      <c r="D33" s="138" t="s">
        <v>830</v>
      </c>
      <c r="E33" s="83" t="s">
        <v>98</v>
      </c>
    </row>
    <row r="34" spans="1:5" ht="17.25" customHeight="1" hidden="1">
      <c r="A34" s="177" t="s">
        <v>72</v>
      </c>
      <c r="B34" s="77" t="s">
        <v>831</v>
      </c>
      <c r="C34" s="78"/>
      <c r="D34" s="138"/>
      <c r="E34" s="83"/>
    </row>
    <row r="35" spans="1:5" ht="15" customHeight="1" hidden="1">
      <c r="A35" s="87"/>
      <c r="B35" s="87"/>
      <c r="C35" s="167" t="s">
        <v>46</v>
      </c>
      <c r="D35" s="138" t="s">
        <v>823</v>
      </c>
      <c r="E35" s="83" t="s">
        <v>99</v>
      </c>
    </row>
    <row r="36" spans="1:5" ht="15" customHeight="1" hidden="1">
      <c r="A36" s="87"/>
      <c r="B36" s="87"/>
      <c r="C36" s="167" t="s">
        <v>47</v>
      </c>
      <c r="D36" s="138" t="s">
        <v>832</v>
      </c>
      <c r="E36" s="83" t="s">
        <v>100</v>
      </c>
    </row>
    <row r="37" spans="1:5" ht="15" customHeight="1" hidden="1">
      <c r="A37" s="87"/>
      <c r="B37" s="87"/>
      <c r="C37" s="167" t="s">
        <v>48</v>
      </c>
      <c r="D37" s="138" t="s">
        <v>833</v>
      </c>
      <c r="E37" s="83" t="s">
        <v>101</v>
      </c>
    </row>
    <row r="38" spans="1:5" ht="15" customHeight="1" hidden="1">
      <c r="A38" s="87"/>
      <c r="B38" s="87"/>
      <c r="C38" s="167" t="s">
        <v>49</v>
      </c>
      <c r="D38" s="138" t="s">
        <v>834</v>
      </c>
      <c r="E38" s="83" t="s">
        <v>102</v>
      </c>
    </row>
    <row r="39" spans="1:5" ht="17.25" customHeight="1" hidden="1">
      <c r="A39" s="177" t="s">
        <v>73</v>
      </c>
      <c r="B39" s="77" t="s">
        <v>835</v>
      </c>
      <c r="C39" s="78"/>
      <c r="D39" s="138"/>
      <c r="E39" s="83"/>
    </row>
    <row r="40" spans="1:5" ht="15" customHeight="1" hidden="1">
      <c r="A40" s="87"/>
      <c r="B40" s="87"/>
      <c r="C40" s="167" t="s">
        <v>46</v>
      </c>
      <c r="D40" s="138" t="s">
        <v>836</v>
      </c>
      <c r="E40" s="83" t="s">
        <v>103</v>
      </c>
    </row>
    <row r="41" spans="1:5" ht="15" customHeight="1" hidden="1">
      <c r="A41" s="87"/>
      <c r="B41" s="87"/>
      <c r="C41" s="167" t="s">
        <v>47</v>
      </c>
      <c r="D41" s="138" t="s">
        <v>837</v>
      </c>
      <c r="E41" s="83" t="s">
        <v>104</v>
      </c>
    </row>
    <row r="42" spans="1:5" ht="15" customHeight="1" hidden="1">
      <c r="A42" s="87"/>
      <c r="B42" s="87"/>
      <c r="C42" s="167" t="s">
        <v>48</v>
      </c>
      <c r="D42" s="138" t="s">
        <v>838</v>
      </c>
      <c r="E42" s="83" t="s">
        <v>105</v>
      </c>
    </row>
    <row r="43" spans="1:5" ht="15" customHeight="1" hidden="1">
      <c r="A43" s="87"/>
      <c r="B43" s="87"/>
      <c r="C43" s="167" t="s">
        <v>49</v>
      </c>
      <c r="D43" s="138" t="s">
        <v>839</v>
      </c>
      <c r="E43" s="83" t="s">
        <v>106</v>
      </c>
    </row>
    <row r="44" spans="1:5" ht="17.25" customHeight="1" hidden="1">
      <c r="A44" s="177" t="s">
        <v>74</v>
      </c>
      <c r="B44" s="77" t="s">
        <v>841</v>
      </c>
      <c r="C44" s="78"/>
      <c r="D44" s="138"/>
      <c r="E44" s="83"/>
    </row>
    <row r="45" spans="1:5" ht="15" customHeight="1" hidden="1">
      <c r="A45" s="87"/>
      <c r="B45" s="87"/>
      <c r="C45" s="167" t="s">
        <v>46</v>
      </c>
      <c r="D45" s="138" t="s">
        <v>840</v>
      </c>
      <c r="E45" s="83" t="s">
        <v>107</v>
      </c>
    </row>
    <row r="46" spans="1:5" ht="15" customHeight="1" hidden="1">
      <c r="A46" s="87"/>
      <c r="B46" s="87"/>
      <c r="C46" s="167" t="s">
        <v>47</v>
      </c>
      <c r="D46" s="138" t="s">
        <v>842</v>
      </c>
      <c r="E46" s="83" t="s">
        <v>108</v>
      </c>
    </row>
    <row r="47" spans="1:5" ht="15" customHeight="1" hidden="1">
      <c r="A47" s="87"/>
      <c r="B47" s="87"/>
      <c r="C47" s="167" t="s">
        <v>48</v>
      </c>
      <c r="D47" s="138" t="s">
        <v>843</v>
      </c>
      <c r="E47" s="83" t="s">
        <v>109</v>
      </c>
    </row>
    <row r="48" spans="1:5" ht="15" customHeight="1" hidden="1">
      <c r="A48" s="87"/>
      <c r="B48" s="87"/>
      <c r="C48" s="167" t="s">
        <v>49</v>
      </c>
      <c r="D48" s="138" t="s">
        <v>844</v>
      </c>
      <c r="E48" s="83" t="s">
        <v>110</v>
      </c>
    </row>
    <row r="49" spans="1:5" ht="15" customHeight="1" hidden="1">
      <c r="A49" s="87"/>
      <c r="B49" s="87"/>
      <c r="C49" s="167" t="s">
        <v>50</v>
      </c>
      <c r="D49" s="138" t="s">
        <v>845</v>
      </c>
      <c r="E49" s="83" t="s">
        <v>111</v>
      </c>
    </row>
    <row r="50" spans="1:5" ht="15" customHeight="1" hidden="1">
      <c r="A50" s="87"/>
      <c r="B50" s="87"/>
      <c r="C50" s="167" t="s">
        <v>51</v>
      </c>
      <c r="D50" s="138" t="s">
        <v>846</v>
      </c>
      <c r="E50" s="83" t="s">
        <v>112</v>
      </c>
    </row>
    <row r="51" spans="1:5" ht="15" customHeight="1" hidden="1">
      <c r="A51" s="87"/>
      <c r="B51" s="87"/>
      <c r="C51" s="167" t="s">
        <v>52</v>
      </c>
      <c r="D51" s="138" t="s">
        <v>847</v>
      </c>
      <c r="E51" s="83" t="s">
        <v>113</v>
      </c>
    </row>
    <row r="52" spans="1:5" ht="15" customHeight="1" hidden="1">
      <c r="A52" s="87"/>
      <c r="B52" s="87"/>
      <c r="C52" s="167">
        <v>15</v>
      </c>
      <c r="D52" s="138" t="s">
        <v>848</v>
      </c>
      <c r="E52" s="178" t="s">
        <v>178</v>
      </c>
    </row>
    <row r="53" spans="1:5" ht="15" customHeight="1" hidden="1">
      <c r="A53" s="87"/>
      <c r="B53" s="87"/>
      <c r="C53" s="167">
        <v>17</v>
      </c>
      <c r="D53" s="138" t="s">
        <v>849</v>
      </c>
      <c r="E53" s="179" t="s">
        <v>178</v>
      </c>
    </row>
    <row r="54" spans="1:5" ht="19.5" customHeight="1" hidden="1">
      <c r="A54" s="177" t="s">
        <v>75</v>
      </c>
      <c r="B54" s="77" t="s">
        <v>850</v>
      </c>
      <c r="C54" s="78"/>
      <c r="D54" s="138"/>
      <c r="E54" s="83"/>
    </row>
    <row r="55" spans="1:5" ht="15" customHeight="1" hidden="1">
      <c r="A55" s="87"/>
      <c r="B55" s="87"/>
      <c r="C55" s="167" t="s">
        <v>46</v>
      </c>
      <c r="D55" s="138" t="s">
        <v>851</v>
      </c>
      <c r="E55" s="83" t="s">
        <v>114</v>
      </c>
    </row>
    <row r="56" spans="1:5" ht="15" customHeight="1" hidden="1">
      <c r="A56" s="87"/>
      <c r="B56" s="87"/>
      <c r="C56" s="167" t="s">
        <v>47</v>
      </c>
      <c r="D56" s="138" t="s">
        <v>852</v>
      </c>
      <c r="E56" s="83" t="s">
        <v>115</v>
      </c>
    </row>
    <row r="57" spans="1:5" ht="15" customHeight="1" hidden="1">
      <c r="A57" s="87"/>
      <c r="B57" s="87"/>
      <c r="C57" s="167" t="s">
        <v>48</v>
      </c>
      <c r="D57" s="138" t="s">
        <v>853</v>
      </c>
      <c r="E57" s="83" t="s">
        <v>116</v>
      </c>
    </row>
    <row r="58" spans="1:5" ht="15" customHeight="1" hidden="1">
      <c r="A58" s="87"/>
      <c r="B58" s="87"/>
      <c r="C58" s="167" t="s">
        <v>49</v>
      </c>
      <c r="D58" s="138" t="s">
        <v>854</v>
      </c>
      <c r="E58" s="83" t="s">
        <v>117</v>
      </c>
    </row>
    <row r="59" spans="1:5" ht="15" customHeight="1" hidden="1">
      <c r="A59" s="87"/>
      <c r="B59" s="87"/>
      <c r="C59" s="167" t="s">
        <v>50</v>
      </c>
      <c r="D59" s="138" t="s">
        <v>855</v>
      </c>
      <c r="E59" s="83" t="s">
        <v>118</v>
      </c>
    </row>
    <row r="60" spans="1:5" ht="15" customHeight="1" hidden="1">
      <c r="A60" s="87"/>
      <c r="B60" s="87"/>
      <c r="C60" s="167" t="s">
        <v>51</v>
      </c>
      <c r="D60" s="138" t="s">
        <v>856</v>
      </c>
      <c r="E60" s="83" t="s">
        <v>119</v>
      </c>
    </row>
    <row r="61" spans="1:5" ht="15" customHeight="1" hidden="1">
      <c r="A61" s="87"/>
      <c r="B61" s="87"/>
      <c r="C61" s="167" t="s">
        <v>52</v>
      </c>
      <c r="D61" s="138" t="s">
        <v>857</v>
      </c>
      <c r="E61" s="83" t="s">
        <v>120</v>
      </c>
    </row>
    <row r="62" spans="1:5" ht="15" customHeight="1" hidden="1">
      <c r="A62" s="87"/>
      <c r="B62" s="87"/>
      <c r="C62" s="180" t="s">
        <v>95</v>
      </c>
      <c r="D62" s="181" t="s">
        <v>858</v>
      </c>
      <c r="E62" s="83"/>
    </row>
    <row r="63" spans="1:5" ht="18" customHeight="1" hidden="1">
      <c r="A63" s="177" t="s">
        <v>76</v>
      </c>
      <c r="B63" s="77" t="s">
        <v>859</v>
      </c>
      <c r="C63" s="78"/>
      <c r="D63" s="138"/>
      <c r="E63" s="83"/>
    </row>
    <row r="64" spans="1:5" ht="15" customHeight="1" hidden="1">
      <c r="A64" s="182"/>
      <c r="B64" s="87"/>
      <c r="C64" s="167" t="s">
        <v>46</v>
      </c>
      <c r="D64" s="138" t="s">
        <v>860</v>
      </c>
      <c r="E64" s="83" t="s">
        <v>121</v>
      </c>
    </row>
    <row r="65" spans="1:5" ht="15" customHeight="1" hidden="1">
      <c r="A65" s="182"/>
      <c r="B65" s="87"/>
      <c r="C65" s="167" t="s">
        <v>47</v>
      </c>
      <c r="D65" s="138" t="s">
        <v>861</v>
      </c>
      <c r="E65" s="83" t="s">
        <v>122</v>
      </c>
    </row>
    <row r="66" spans="1:5" ht="15" customHeight="1" hidden="1">
      <c r="A66" s="182"/>
      <c r="B66" s="87"/>
      <c r="C66" s="167" t="s">
        <v>48</v>
      </c>
      <c r="D66" s="138" t="s">
        <v>862</v>
      </c>
      <c r="E66" s="83" t="s">
        <v>123</v>
      </c>
    </row>
    <row r="67" spans="1:5" ht="15" customHeight="1" hidden="1">
      <c r="A67" s="182"/>
      <c r="B67" s="87"/>
      <c r="C67" s="167" t="s">
        <v>49</v>
      </c>
      <c r="D67" s="138" t="s">
        <v>863</v>
      </c>
      <c r="E67" s="83" t="s">
        <v>124</v>
      </c>
    </row>
    <row r="68" spans="1:5" ht="15" customHeight="1" hidden="1">
      <c r="A68" s="182"/>
      <c r="B68" s="87"/>
      <c r="C68" s="167" t="s">
        <v>50</v>
      </c>
      <c r="D68" s="138" t="s">
        <v>864</v>
      </c>
      <c r="E68" s="83" t="s">
        <v>125</v>
      </c>
    </row>
    <row r="69" spans="1:5" ht="18" customHeight="1" hidden="1">
      <c r="A69" s="177" t="s">
        <v>77</v>
      </c>
      <c r="B69" s="183" t="s">
        <v>865</v>
      </c>
      <c r="C69" s="87"/>
      <c r="D69" s="138"/>
      <c r="E69" s="83"/>
    </row>
    <row r="70" spans="1:5" ht="15" customHeight="1" hidden="1">
      <c r="A70" s="182"/>
      <c r="B70" s="87"/>
      <c r="C70" s="167" t="s">
        <v>46</v>
      </c>
      <c r="D70" s="138" t="s">
        <v>866</v>
      </c>
      <c r="E70" s="83" t="s">
        <v>126</v>
      </c>
    </row>
    <row r="71" spans="1:5" ht="15" customHeight="1" hidden="1">
      <c r="A71" s="182"/>
      <c r="B71" s="87"/>
      <c r="C71" s="167" t="s">
        <v>47</v>
      </c>
      <c r="D71" s="138" t="s">
        <v>867</v>
      </c>
      <c r="E71" s="83" t="s">
        <v>127</v>
      </c>
    </row>
    <row r="72" spans="1:5" ht="15" customHeight="1" hidden="1">
      <c r="A72" s="182"/>
      <c r="B72" s="87"/>
      <c r="C72" s="167" t="s">
        <v>48</v>
      </c>
      <c r="D72" s="138" t="s">
        <v>868</v>
      </c>
      <c r="E72" s="83" t="s">
        <v>128</v>
      </c>
    </row>
    <row r="73" spans="1:5" ht="15" customHeight="1" hidden="1">
      <c r="A73" s="182"/>
      <c r="B73" s="87"/>
      <c r="C73" s="167" t="s">
        <v>49</v>
      </c>
      <c r="D73" s="138" t="s">
        <v>869</v>
      </c>
      <c r="E73" s="83" t="s">
        <v>129</v>
      </c>
    </row>
    <row r="74" spans="1:5" ht="18" customHeight="1" hidden="1">
      <c r="A74" s="177" t="s">
        <v>78</v>
      </c>
      <c r="B74" s="183" t="s">
        <v>870</v>
      </c>
      <c r="C74" s="87"/>
      <c r="D74" s="138"/>
      <c r="E74" s="83"/>
    </row>
    <row r="75" spans="1:5" ht="15" customHeight="1" hidden="1">
      <c r="A75" s="182"/>
      <c r="B75" s="87"/>
      <c r="C75" s="167" t="s">
        <v>46</v>
      </c>
      <c r="D75" s="138" t="s">
        <v>871</v>
      </c>
      <c r="E75" s="83" t="s">
        <v>130</v>
      </c>
    </row>
    <row r="76" spans="1:5" ht="15" customHeight="1" hidden="1">
      <c r="A76" s="182"/>
      <c r="B76" s="87"/>
      <c r="C76" s="167" t="s">
        <v>47</v>
      </c>
      <c r="D76" s="138" t="s">
        <v>872</v>
      </c>
      <c r="E76" s="83" t="s">
        <v>131</v>
      </c>
    </row>
    <row r="77" spans="1:5" ht="15" customHeight="1" hidden="1">
      <c r="A77" s="182"/>
      <c r="B77" s="87"/>
      <c r="C77" s="167" t="s">
        <v>48</v>
      </c>
      <c r="D77" s="138" t="s">
        <v>873</v>
      </c>
      <c r="E77" s="83" t="s">
        <v>132</v>
      </c>
    </row>
    <row r="78" spans="1:5" ht="15" customHeight="1" hidden="1">
      <c r="A78" s="182"/>
      <c r="B78" s="87"/>
      <c r="C78" s="167" t="s">
        <v>49</v>
      </c>
      <c r="D78" s="138" t="s">
        <v>874</v>
      </c>
      <c r="E78" s="83" t="s">
        <v>133</v>
      </c>
    </row>
    <row r="79" spans="1:5" ht="18" customHeight="1" hidden="1">
      <c r="A79" s="177" t="s">
        <v>79</v>
      </c>
      <c r="B79" s="183" t="s">
        <v>875</v>
      </c>
      <c r="C79" s="87"/>
      <c r="D79" s="138"/>
      <c r="E79" s="83"/>
    </row>
    <row r="80" spans="1:5" ht="15" customHeight="1" hidden="1">
      <c r="A80" s="182"/>
      <c r="B80" s="87"/>
      <c r="C80" s="167" t="s">
        <v>46</v>
      </c>
      <c r="D80" s="138" t="s">
        <v>876</v>
      </c>
      <c r="E80" s="83" t="s">
        <v>134</v>
      </c>
    </row>
    <row r="81" spans="1:5" ht="15" customHeight="1" hidden="1">
      <c r="A81" s="182"/>
      <c r="B81" s="87"/>
      <c r="C81" s="167" t="s">
        <v>47</v>
      </c>
      <c r="D81" s="138" t="s">
        <v>877</v>
      </c>
      <c r="E81" s="83" t="s">
        <v>135</v>
      </c>
    </row>
    <row r="82" spans="1:5" ht="15" customHeight="1" hidden="1">
      <c r="A82" s="182"/>
      <c r="B82" s="87"/>
      <c r="C82" s="167" t="s">
        <v>48</v>
      </c>
      <c r="D82" s="138" t="s">
        <v>879</v>
      </c>
      <c r="E82" s="83" t="s">
        <v>136</v>
      </c>
    </row>
    <row r="83" spans="1:5" ht="15" customHeight="1" hidden="1">
      <c r="A83" s="345"/>
      <c r="B83" s="342"/>
      <c r="C83" s="343" t="s">
        <v>49</v>
      </c>
      <c r="D83" s="344" t="s">
        <v>878</v>
      </c>
      <c r="E83" s="83"/>
    </row>
    <row r="84" spans="1:5" ht="19.5" customHeight="1">
      <c r="A84" s="177" t="s">
        <v>80</v>
      </c>
      <c r="B84" s="183" t="s">
        <v>880</v>
      </c>
      <c r="C84" s="87"/>
      <c r="D84" s="138"/>
      <c r="E84" s="83"/>
    </row>
    <row r="85" spans="1:5" ht="15.75" customHeight="1">
      <c r="A85" s="182"/>
      <c r="B85" s="87"/>
      <c r="C85" s="167" t="s">
        <v>46</v>
      </c>
      <c r="D85" s="138" t="s">
        <v>881</v>
      </c>
      <c r="E85" s="83" t="s">
        <v>137</v>
      </c>
    </row>
    <row r="86" spans="1:5" ht="15.75" customHeight="1">
      <c r="A86" s="182"/>
      <c r="B86" s="87"/>
      <c r="C86" s="167" t="s">
        <v>47</v>
      </c>
      <c r="D86" s="138" t="s">
        <v>882</v>
      </c>
      <c r="E86" s="83" t="s">
        <v>138</v>
      </c>
    </row>
    <row r="87" spans="1:5" ht="15.75" customHeight="1">
      <c r="A87" s="182"/>
      <c r="B87" s="87"/>
      <c r="C87" s="167" t="s">
        <v>48</v>
      </c>
      <c r="D87" s="138" t="s">
        <v>883</v>
      </c>
      <c r="E87" s="83" t="s">
        <v>139</v>
      </c>
    </row>
    <row r="88" spans="1:5" ht="15.75" customHeight="1">
      <c r="A88" s="182"/>
      <c r="B88" s="87"/>
      <c r="C88" s="167" t="s">
        <v>49</v>
      </c>
      <c r="D88" s="138" t="s">
        <v>884</v>
      </c>
      <c r="E88" s="83" t="s">
        <v>140</v>
      </c>
    </row>
    <row r="89" spans="1:5" ht="15.75" customHeight="1">
      <c r="A89" s="182"/>
      <c r="B89" s="87"/>
      <c r="C89" s="167" t="s">
        <v>50</v>
      </c>
      <c r="D89" s="138" t="s">
        <v>885</v>
      </c>
      <c r="E89" s="83" t="s">
        <v>141</v>
      </c>
    </row>
    <row r="90" spans="1:5" ht="15.75" customHeight="1">
      <c r="A90" s="182"/>
      <c r="B90" s="87"/>
      <c r="C90" s="167">
        <v>11</v>
      </c>
      <c r="D90" s="138" t="s">
        <v>886</v>
      </c>
      <c r="E90" s="83"/>
    </row>
    <row r="91" spans="1:5" ht="18" customHeight="1">
      <c r="A91" s="177" t="s">
        <v>81</v>
      </c>
      <c r="B91" s="183" t="s">
        <v>887</v>
      </c>
      <c r="C91" s="87"/>
      <c r="D91" s="138"/>
      <c r="E91" s="83"/>
    </row>
    <row r="92" spans="1:5" ht="15.75" customHeight="1">
      <c r="A92" s="182"/>
      <c r="B92" s="87"/>
      <c r="C92" s="167" t="s">
        <v>46</v>
      </c>
      <c r="D92" s="138" t="s">
        <v>868</v>
      </c>
      <c r="E92" s="83" t="s">
        <v>142</v>
      </c>
    </row>
    <row r="93" spans="1:5" ht="15.75" customHeight="1">
      <c r="A93" s="182"/>
      <c r="B93" s="87"/>
      <c r="C93" s="167" t="s">
        <v>47</v>
      </c>
      <c r="D93" s="138" t="s">
        <v>888</v>
      </c>
      <c r="E93" s="83" t="s">
        <v>143</v>
      </c>
    </row>
    <row r="94" spans="1:5" ht="15.75" customHeight="1">
      <c r="A94" s="182"/>
      <c r="B94" s="87"/>
      <c r="C94" s="167" t="s">
        <v>48</v>
      </c>
      <c r="D94" s="138" t="s">
        <v>889</v>
      </c>
      <c r="E94" s="83" t="s">
        <v>144</v>
      </c>
    </row>
    <row r="95" spans="1:5" ht="15.75" customHeight="1">
      <c r="A95" s="182"/>
      <c r="B95" s="87"/>
      <c r="C95" s="167" t="s">
        <v>49</v>
      </c>
      <c r="D95" s="138" t="s">
        <v>890</v>
      </c>
      <c r="E95" s="83" t="s">
        <v>145</v>
      </c>
    </row>
    <row r="96" spans="1:5" ht="15.75" customHeight="1">
      <c r="A96" s="182"/>
      <c r="B96" s="87"/>
      <c r="C96" s="180" t="s">
        <v>50</v>
      </c>
      <c r="D96" s="181" t="s">
        <v>891</v>
      </c>
      <c r="E96" s="83"/>
    </row>
    <row r="97" spans="1:5" ht="18" customHeight="1">
      <c r="A97" s="177" t="s">
        <v>82</v>
      </c>
      <c r="B97" s="183" t="s">
        <v>892</v>
      </c>
      <c r="C97" s="87"/>
      <c r="D97" s="138"/>
      <c r="E97" s="83"/>
    </row>
    <row r="98" spans="1:5" ht="15.75" customHeight="1">
      <c r="A98" s="87"/>
      <c r="B98" s="87"/>
      <c r="C98" s="167" t="s">
        <v>46</v>
      </c>
      <c r="D98" s="138" t="s">
        <v>893</v>
      </c>
      <c r="E98" s="83" t="s">
        <v>146</v>
      </c>
    </row>
    <row r="99" spans="1:5" ht="15.75" customHeight="1">
      <c r="A99" s="87"/>
      <c r="B99" s="87"/>
      <c r="C99" s="167" t="s">
        <v>47</v>
      </c>
      <c r="D99" s="138" t="s">
        <v>894</v>
      </c>
      <c r="E99" s="83" t="s">
        <v>147</v>
      </c>
    </row>
    <row r="100" spans="1:5" ht="15.75" customHeight="1">
      <c r="A100" s="87"/>
      <c r="B100" s="87"/>
      <c r="C100" s="167" t="s">
        <v>48</v>
      </c>
      <c r="D100" s="138" t="s">
        <v>895</v>
      </c>
      <c r="E100" s="83" t="s">
        <v>148</v>
      </c>
    </row>
    <row r="101" spans="1:5" ht="15.75" customHeight="1">
      <c r="A101" s="87"/>
      <c r="B101" s="87"/>
      <c r="C101" s="167" t="s">
        <v>49</v>
      </c>
      <c r="D101" s="138" t="s">
        <v>896</v>
      </c>
      <c r="E101" s="83" t="s">
        <v>149</v>
      </c>
    </row>
    <row r="102" spans="1:5" ht="15.75" customHeight="1">
      <c r="A102" s="87"/>
      <c r="B102" s="87"/>
      <c r="C102" s="167" t="s">
        <v>50</v>
      </c>
      <c r="D102" s="138" t="s">
        <v>897</v>
      </c>
      <c r="E102" s="184" t="s">
        <v>178</v>
      </c>
    </row>
    <row r="103" spans="1:5" ht="15.75" customHeight="1">
      <c r="A103" s="87"/>
      <c r="B103" s="87"/>
      <c r="C103" s="167">
        <v>11</v>
      </c>
      <c r="D103" s="138" t="s">
        <v>898</v>
      </c>
      <c r="E103" s="185" t="s">
        <v>21</v>
      </c>
    </row>
    <row r="104" spans="1:4" ht="7.5" customHeight="1">
      <c r="A104" s="62"/>
      <c r="B104" s="62"/>
      <c r="C104" s="62"/>
      <c r="D104" s="62"/>
    </row>
    <row r="105" ht="18" customHeight="1">
      <c r="A105" s="35"/>
    </row>
    <row r="106" spans="1:4" ht="18" customHeight="1">
      <c r="A106" s="186"/>
      <c r="B106" s="33"/>
      <c r="C106" s="33"/>
      <c r="D106" s="33"/>
    </row>
    <row r="107" spans="1:4" ht="18" customHeight="1">
      <c r="A107" s="33"/>
      <c r="B107" s="33"/>
      <c r="C107" s="33"/>
      <c r="D107" s="33"/>
    </row>
    <row r="108" ht="18" customHeight="1"/>
    <row r="109" spans="1:3" ht="12.75">
      <c r="A109" s="33"/>
      <c r="B109" s="187"/>
      <c r="C109" s="33"/>
    </row>
    <row r="110" spans="1:3" ht="12.75">
      <c r="A110" s="33"/>
      <c r="B110" s="187"/>
      <c r="C110" s="33"/>
    </row>
    <row r="111" spans="2:3" ht="12.75">
      <c r="B111" s="33"/>
      <c r="C111" s="33"/>
    </row>
    <row r="112" spans="2:3" ht="12.75">
      <c r="B112" s="33"/>
      <c r="C112" s="33"/>
    </row>
  </sheetData>
  <sheetProtection/>
  <mergeCells count="3">
    <mergeCell ref="A5:D5"/>
    <mergeCell ref="A2:D2"/>
    <mergeCell ref="A3:D3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2015&amp;R&amp;"Arial,Regular"&amp;9Trang &amp;P+93&amp;]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D97" sqref="D97"/>
    </sheetView>
  </sheetViews>
  <sheetFormatPr defaultColWidth="8.796875" defaultRowHeight="15"/>
  <cols>
    <col min="1" max="1" width="5.3984375" style="8" customWidth="1"/>
    <col min="2" max="2" width="38.3984375" style="8" customWidth="1"/>
    <col min="3" max="3" width="5.3984375" style="8" customWidth="1"/>
    <col min="4" max="16384" width="8.8984375" style="8" customWidth="1"/>
  </cols>
  <sheetData>
    <row r="1" spans="1:3" ht="21" customHeight="1">
      <c r="A1" s="674" t="s">
        <v>927</v>
      </c>
      <c r="B1" s="674"/>
      <c r="C1" s="674"/>
    </row>
    <row r="2" ht="13.5" customHeight="1"/>
    <row r="3" spans="1:3" ht="19.5" customHeight="1">
      <c r="A3" s="13" t="s">
        <v>928</v>
      </c>
      <c r="B3" s="13" t="s">
        <v>929</v>
      </c>
      <c r="C3" s="13" t="s">
        <v>150</v>
      </c>
    </row>
    <row r="4" spans="1:3" ht="7.5" customHeight="1">
      <c r="A4" s="161"/>
      <c r="B4" s="161"/>
      <c r="C4" s="161"/>
    </row>
    <row r="5" spans="1:3" ht="19.5" customHeight="1">
      <c r="A5" s="164"/>
      <c r="B5" s="165" t="s">
        <v>930</v>
      </c>
      <c r="C5" s="146" t="s">
        <v>83</v>
      </c>
    </row>
    <row r="6" spans="1:3" ht="19.5" customHeight="1">
      <c r="A6" s="76" t="s">
        <v>151</v>
      </c>
      <c r="B6" s="166" t="s">
        <v>188</v>
      </c>
      <c r="C6" s="146" t="s">
        <v>85</v>
      </c>
    </row>
    <row r="7" spans="1:3" ht="19.5" customHeight="1">
      <c r="A7" s="167" t="s">
        <v>46</v>
      </c>
      <c r="B7" s="165" t="s">
        <v>931</v>
      </c>
      <c r="C7" s="146" t="s">
        <v>87</v>
      </c>
    </row>
    <row r="8" spans="1:3" ht="19.5" customHeight="1">
      <c r="A8" s="167" t="s">
        <v>152</v>
      </c>
      <c r="B8" s="165" t="s">
        <v>932</v>
      </c>
      <c r="C8" s="146" t="s">
        <v>88</v>
      </c>
    </row>
    <row r="9" spans="1:3" ht="19.5" customHeight="1">
      <c r="A9" s="167" t="s">
        <v>47</v>
      </c>
      <c r="B9" s="165" t="s">
        <v>1132</v>
      </c>
      <c r="C9" s="146" t="s">
        <v>89</v>
      </c>
    </row>
    <row r="10" spans="1:3" ht="19.5" customHeight="1">
      <c r="A10" s="167" t="s">
        <v>153</v>
      </c>
      <c r="B10" s="165" t="s">
        <v>1133</v>
      </c>
      <c r="C10" s="146" t="s">
        <v>91</v>
      </c>
    </row>
    <row r="11" spans="1:3" ht="19.5" customHeight="1">
      <c r="A11" s="167" t="s">
        <v>48</v>
      </c>
      <c r="B11" s="165" t="s">
        <v>191</v>
      </c>
      <c r="C11" s="146" t="s">
        <v>51</v>
      </c>
    </row>
    <row r="12" spans="1:3" ht="19.5" customHeight="1">
      <c r="A12" s="167" t="s">
        <v>154</v>
      </c>
      <c r="B12" s="165" t="s">
        <v>933</v>
      </c>
      <c r="C12" s="146" t="s">
        <v>93</v>
      </c>
    </row>
    <row r="13" spans="1:3" ht="19.5" customHeight="1">
      <c r="A13" s="167" t="s">
        <v>49</v>
      </c>
      <c r="B13" s="165" t="s">
        <v>934</v>
      </c>
      <c r="C13" s="146" t="s">
        <v>94</v>
      </c>
    </row>
    <row r="14" spans="1:3" ht="19.5" customHeight="1">
      <c r="A14" s="167" t="s">
        <v>156</v>
      </c>
      <c r="B14" s="165" t="s">
        <v>935</v>
      </c>
      <c r="C14" s="146" t="s">
        <v>95</v>
      </c>
    </row>
    <row r="15" spans="1:3" ht="19.5" customHeight="1">
      <c r="A15" s="167" t="s">
        <v>50</v>
      </c>
      <c r="B15" s="165" t="s">
        <v>936</v>
      </c>
      <c r="C15" s="146" t="s">
        <v>96</v>
      </c>
    </row>
    <row r="16" spans="1:3" ht="19.5" customHeight="1">
      <c r="A16" s="76" t="s">
        <v>155</v>
      </c>
      <c r="B16" s="166" t="s">
        <v>937</v>
      </c>
      <c r="C16" s="146" t="s">
        <v>97</v>
      </c>
    </row>
    <row r="17" spans="1:3" ht="19.5" customHeight="1">
      <c r="A17" s="167" t="s">
        <v>92</v>
      </c>
      <c r="B17" s="165" t="s">
        <v>939</v>
      </c>
      <c r="C17" s="146" t="s">
        <v>99</v>
      </c>
    </row>
    <row r="18" spans="1:3" ht="19.5" customHeight="1">
      <c r="A18" s="167" t="s">
        <v>51</v>
      </c>
      <c r="B18" s="165" t="s">
        <v>940</v>
      </c>
      <c r="C18" s="146" t="s">
        <v>100</v>
      </c>
    </row>
    <row r="19" spans="1:3" ht="19.5" customHeight="1">
      <c r="A19" s="167" t="s">
        <v>93</v>
      </c>
      <c r="B19" s="165" t="s">
        <v>938</v>
      </c>
      <c r="C19" s="146" t="s">
        <v>101</v>
      </c>
    </row>
    <row r="20" spans="1:3" ht="19.5" customHeight="1">
      <c r="A20" s="167" t="s">
        <v>52</v>
      </c>
      <c r="B20" s="165" t="s">
        <v>941</v>
      </c>
      <c r="C20" s="146" t="s">
        <v>102</v>
      </c>
    </row>
    <row r="21" spans="1:3" ht="19.5" customHeight="1">
      <c r="A21" s="167" t="s">
        <v>94</v>
      </c>
      <c r="B21" s="165" t="s">
        <v>1125</v>
      </c>
      <c r="C21" s="146" t="s">
        <v>103</v>
      </c>
    </row>
    <row r="22" spans="1:3" ht="19.5" customHeight="1">
      <c r="A22" s="167" t="s">
        <v>95</v>
      </c>
      <c r="B22" s="165" t="s">
        <v>1126</v>
      </c>
      <c r="C22" s="146" t="s">
        <v>104</v>
      </c>
    </row>
    <row r="23" spans="1:3" ht="19.5" customHeight="1">
      <c r="A23" s="167" t="s">
        <v>96</v>
      </c>
      <c r="B23" s="165" t="s">
        <v>1127</v>
      </c>
      <c r="C23" s="146" t="s">
        <v>105</v>
      </c>
    </row>
    <row r="24" spans="1:3" ht="19.5" customHeight="1">
      <c r="A24" s="167" t="s">
        <v>97</v>
      </c>
      <c r="B24" s="165" t="s">
        <v>1128</v>
      </c>
      <c r="C24" s="146" t="s">
        <v>106</v>
      </c>
    </row>
    <row r="25" spans="1:3" ht="19.5" customHeight="1">
      <c r="A25" s="167" t="s">
        <v>98</v>
      </c>
      <c r="B25" s="165" t="s">
        <v>1129</v>
      </c>
      <c r="C25" s="146" t="s">
        <v>107</v>
      </c>
    </row>
    <row r="26" spans="1:3" ht="19.5" customHeight="1">
      <c r="A26" s="343" t="s">
        <v>99</v>
      </c>
      <c r="B26" s="398" t="s">
        <v>1130</v>
      </c>
      <c r="C26" s="399" t="s">
        <v>108</v>
      </c>
    </row>
    <row r="27" spans="1:3" ht="19.5" customHeight="1">
      <c r="A27" s="167" t="s">
        <v>100</v>
      </c>
      <c r="B27" s="165" t="s">
        <v>1131</v>
      </c>
      <c r="C27" s="146" t="s">
        <v>109</v>
      </c>
    </row>
    <row r="28" spans="1:3" ht="19.5" customHeight="1">
      <c r="A28" s="167" t="s">
        <v>101</v>
      </c>
      <c r="B28" s="165" t="s">
        <v>942</v>
      </c>
      <c r="C28" s="146" t="s">
        <v>110</v>
      </c>
    </row>
    <row r="29" spans="1:3" ht="19.5" customHeight="1">
      <c r="A29" s="167" t="s">
        <v>102</v>
      </c>
      <c r="B29" s="165" t="s">
        <v>943</v>
      </c>
      <c r="C29" s="146" t="s">
        <v>111</v>
      </c>
    </row>
    <row r="30" spans="1:3" ht="19.5" customHeight="1">
      <c r="A30" s="167" t="s">
        <v>103</v>
      </c>
      <c r="B30" s="165" t="s">
        <v>944</v>
      </c>
      <c r="C30" s="146" t="s">
        <v>112</v>
      </c>
    </row>
    <row r="31" spans="1:3" ht="19.5" customHeight="1">
      <c r="A31" s="167" t="s">
        <v>104</v>
      </c>
      <c r="B31" s="165" t="s">
        <v>945</v>
      </c>
      <c r="C31" s="146" t="s">
        <v>113</v>
      </c>
    </row>
    <row r="32" spans="1:3" ht="19.5" customHeight="1">
      <c r="A32" s="167" t="s">
        <v>105</v>
      </c>
      <c r="B32" s="165" t="s">
        <v>946</v>
      </c>
      <c r="C32" s="146" t="s">
        <v>114</v>
      </c>
    </row>
    <row r="33" spans="1:3" ht="19.5" customHeight="1">
      <c r="A33" s="167" t="s">
        <v>106</v>
      </c>
      <c r="B33" s="165" t="s">
        <v>947</v>
      </c>
      <c r="C33" s="146" t="s">
        <v>115</v>
      </c>
    </row>
    <row r="34" spans="1:3" ht="19.5" customHeight="1">
      <c r="A34" s="167" t="s">
        <v>107</v>
      </c>
      <c r="B34" s="165" t="s">
        <v>948</v>
      </c>
      <c r="C34" s="146" t="s">
        <v>116</v>
      </c>
    </row>
    <row r="35" spans="1:3" ht="19.5" customHeight="1">
      <c r="A35" s="167" t="s">
        <v>108</v>
      </c>
      <c r="B35" s="165" t="s">
        <v>949</v>
      </c>
      <c r="C35" s="146" t="s">
        <v>117</v>
      </c>
    </row>
    <row r="36" spans="1:3" ht="19.5" customHeight="1">
      <c r="A36" s="167" t="s">
        <v>109</v>
      </c>
      <c r="B36" s="165" t="s">
        <v>950</v>
      </c>
      <c r="C36" s="146" t="s">
        <v>118</v>
      </c>
    </row>
    <row r="37" spans="1:3" ht="19.5" customHeight="1">
      <c r="A37" s="167" t="s">
        <v>110</v>
      </c>
      <c r="B37" s="165" t="s">
        <v>951</v>
      </c>
      <c r="C37" s="146" t="s">
        <v>119</v>
      </c>
    </row>
    <row r="38" spans="1:3" ht="19.5" customHeight="1">
      <c r="A38" s="167" t="s">
        <v>111</v>
      </c>
      <c r="B38" s="165" t="s">
        <v>952</v>
      </c>
      <c r="C38" s="146" t="s">
        <v>120</v>
      </c>
    </row>
    <row r="39" spans="1:3" ht="19.5" customHeight="1">
      <c r="A39" s="167" t="s">
        <v>112</v>
      </c>
      <c r="B39" s="165" t="s">
        <v>953</v>
      </c>
      <c r="C39" s="146" t="s">
        <v>121</v>
      </c>
    </row>
    <row r="40" spans="1:3" ht="19.5" customHeight="1">
      <c r="A40" s="167" t="s">
        <v>113</v>
      </c>
      <c r="B40" s="165" t="s">
        <v>954</v>
      </c>
      <c r="C40" s="146" t="s">
        <v>122</v>
      </c>
    </row>
    <row r="41" spans="1:3" ht="19.5" customHeight="1">
      <c r="A41" s="167" t="s">
        <v>114</v>
      </c>
      <c r="B41" s="165" t="s">
        <v>955</v>
      </c>
      <c r="C41" s="146" t="s">
        <v>123</v>
      </c>
    </row>
    <row r="42" spans="1:3" ht="19.5" customHeight="1">
      <c r="A42" s="167" t="s">
        <v>115</v>
      </c>
      <c r="B42" s="165" t="s">
        <v>956</v>
      </c>
      <c r="C42" s="146" t="s">
        <v>124</v>
      </c>
    </row>
    <row r="43" spans="1:3" ht="19.5" customHeight="1">
      <c r="A43" s="167" t="s">
        <v>116</v>
      </c>
      <c r="B43" s="165" t="s">
        <v>957</v>
      </c>
      <c r="C43" s="146" t="s">
        <v>125</v>
      </c>
    </row>
    <row r="44" spans="1:3" ht="19.5" customHeight="1">
      <c r="A44" s="167" t="s">
        <v>117</v>
      </c>
      <c r="B44" s="165" t="s">
        <v>958</v>
      </c>
      <c r="C44" s="146" t="s">
        <v>126</v>
      </c>
    </row>
    <row r="45" spans="1:3" ht="19.5" customHeight="1">
      <c r="A45" s="167" t="s">
        <v>118</v>
      </c>
      <c r="B45" s="165" t="s">
        <v>959</v>
      </c>
      <c r="C45" s="146" t="s">
        <v>127</v>
      </c>
    </row>
    <row r="46" spans="1:3" ht="19.5" customHeight="1">
      <c r="A46" s="167" t="s">
        <v>119</v>
      </c>
      <c r="B46" s="168" t="s">
        <v>1134</v>
      </c>
      <c r="C46" s="146" t="s">
        <v>128</v>
      </c>
    </row>
    <row r="47" spans="1:3" ht="19.5" customHeight="1">
      <c r="A47" s="167" t="s">
        <v>120</v>
      </c>
      <c r="B47" s="168" t="s">
        <v>960</v>
      </c>
      <c r="C47" s="146" t="s">
        <v>129</v>
      </c>
    </row>
    <row r="48" spans="1:3" ht="19.5" customHeight="1">
      <c r="A48" s="167" t="s">
        <v>121</v>
      </c>
      <c r="B48" s="168" t="s">
        <v>961</v>
      </c>
      <c r="C48" s="146" t="s">
        <v>130</v>
      </c>
    </row>
    <row r="49" spans="1:3" ht="19.5" customHeight="1">
      <c r="A49" s="167" t="s">
        <v>122</v>
      </c>
      <c r="B49" s="168" t="s">
        <v>962</v>
      </c>
      <c r="C49" s="146" t="s">
        <v>131</v>
      </c>
    </row>
    <row r="50" spans="1:3" ht="19.5" customHeight="1">
      <c r="A50" s="343" t="s">
        <v>123</v>
      </c>
      <c r="B50" s="400" t="s">
        <v>963</v>
      </c>
      <c r="C50" s="399" t="s">
        <v>132</v>
      </c>
    </row>
    <row r="51" spans="1:5" ht="19.5" customHeight="1">
      <c r="A51" s="167" t="s">
        <v>124</v>
      </c>
      <c r="B51" s="168" t="s">
        <v>964</v>
      </c>
      <c r="C51" s="146" t="s">
        <v>133</v>
      </c>
      <c r="E51" s="33"/>
    </row>
    <row r="52" spans="1:5" ht="19.5" customHeight="1">
      <c r="A52" s="167" t="s">
        <v>125</v>
      </c>
      <c r="B52" s="168" t="s">
        <v>965</v>
      </c>
      <c r="C52" s="146" t="s">
        <v>134</v>
      </c>
      <c r="E52" s="401"/>
    </row>
    <row r="53" spans="1:5" ht="19.5" customHeight="1">
      <c r="A53" s="76" t="s">
        <v>157</v>
      </c>
      <c r="B53" s="169" t="s">
        <v>966</v>
      </c>
      <c r="C53" s="146" t="s">
        <v>135</v>
      </c>
      <c r="E53" s="170"/>
    </row>
    <row r="54" spans="1:5" ht="19.5" customHeight="1">
      <c r="A54" s="167" t="s">
        <v>126</v>
      </c>
      <c r="B54" s="168" t="s">
        <v>967</v>
      </c>
      <c r="C54" s="146" t="s">
        <v>137</v>
      </c>
      <c r="E54" s="401"/>
    </row>
    <row r="55" spans="1:5" ht="19.5" customHeight="1">
      <c r="A55" s="167" t="s">
        <v>127</v>
      </c>
      <c r="B55" s="168" t="s">
        <v>968</v>
      </c>
      <c r="C55" s="146" t="s">
        <v>138</v>
      </c>
      <c r="E55" s="401"/>
    </row>
    <row r="56" spans="1:5" ht="19.5" customHeight="1">
      <c r="A56" s="167" t="s">
        <v>128</v>
      </c>
      <c r="B56" s="168" t="s">
        <v>969</v>
      </c>
      <c r="C56" s="146" t="s">
        <v>139</v>
      </c>
      <c r="E56" s="401"/>
    </row>
    <row r="57" spans="1:5" ht="19.5" customHeight="1">
      <c r="A57" s="167" t="s">
        <v>129</v>
      </c>
      <c r="B57" s="168" t="s">
        <v>970</v>
      </c>
      <c r="C57" s="146" t="s">
        <v>141</v>
      </c>
      <c r="E57" s="401"/>
    </row>
    <row r="58" spans="1:5" ht="19.5" customHeight="1">
      <c r="A58" s="167" t="s">
        <v>130</v>
      </c>
      <c r="B58" s="168" t="s">
        <v>971</v>
      </c>
      <c r="C58" s="146" t="s">
        <v>142</v>
      </c>
      <c r="E58" s="401"/>
    </row>
    <row r="59" spans="1:5" ht="19.5" customHeight="1">
      <c r="A59" s="167" t="s">
        <v>131</v>
      </c>
      <c r="B59" s="168" t="s">
        <v>972</v>
      </c>
      <c r="C59" s="146" t="s">
        <v>143</v>
      </c>
      <c r="E59" s="401"/>
    </row>
    <row r="60" spans="1:5" ht="19.5" customHeight="1">
      <c r="A60" s="167" t="s">
        <v>132</v>
      </c>
      <c r="B60" s="168" t="s">
        <v>1135</v>
      </c>
      <c r="C60" s="146" t="s">
        <v>144</v>
      </c>
      <c r="E60" s="401"/>
    </row>
    <row r="61" spans="1:5" ht="19.5" customHeight="1">
      <c r="A61" s="167" t="s">
        <v>133</v>
      </c>
      <c r="B61" s="168" t="s">
        <v>1136</v>
      </c>
      <c r="C61" s="146" t="s">
        <v>146</v>
      </c>
      <c r="E61" s="401"/>
    </row>
    <row r="62" spans="1:5" ht="19.5" customHeight="1">
      <c r="A62" s="76" t="s">
        <v>158</v>
      </c>
      <c r="B62" s="166" t="s">
        <v>973</v>
      </c>
      <c r="C62" s="146" t="s">
        <v>147</v>
      </c>
      <c r="E62" s="170"/>
    </row>
    <row r="63" spans="1:5" ht="19.5" customHeight="1">
      <c r="A63" s="167" t="s">
        <v>134</v>
      </c>
      <c r="B63" s="168" t="s">
        <v>1118</v>
      </c>
      <c r="C63" s="146" t="s">
        <v>149</v>
      </c>
      <c r="E63" s="401"/>
    </row>
    <row r="64" spans="1:5" ht="19.5" customHeight="1">
      <c r="A64" s="167" t="s">
        <v>135</v>
      </c>
      <c r="B64" s="168" t="s">
        <v>1137</v>
      </c>
      <c r="C64" s="146" t="s">
        <v>159</v>
      </c>
      <c r="E64" s="401"/>
    </row>
    <row r="65" spans="1:5" ht="19.5" customHeight="1">
      <c r="A65" s="167" t="s">
        <v>136</v>
      </c>
      <c r="B65" s="168" t="s">
        <v>1119</v>
      </c>
      <c r="C65" s="146" t="s">
        <v>160</v>
      </c>
      <c r="E65" s="401"/>
    </row>
    <row r="66" spans="1:5" ht="19.5" customHeight="1">
      <c r="A66" s="167" t="s">
        <v>137</v>
      </c>
      <c r="B66" s="168" t="s">
        <v>974</v>
      </c>
      <c r="C66" s="146" t="s">
        <v>161</v>
      </c>
      <c r="E66" s="401"/>
    </row>
    <row r="67" spans="1:5" ht="19.5" customHeight="1">
      <c r="A67" s="167" t="s">
        <v>138</v>
      </c>
      <c r="B67" s="168" t="s">
        <v>975</v>
      </c>
      <c r="C67" s="146" t="s">
        <v>162</v>
      </c>
      <c r="E67" s="401"/>
    </row>
    <row r="68" spans="1:5" ht="19.5" customHeight="1">
      <c r="A68" s="167" t="s">
        <v>139</v>
      </c>
      <c r="B68" s="168" t="s">
        <v>976</v>
      </c>
      <c r="C68" s="146" t="s">
        <v>174</v>
      </c>
      <c r="E68" s="33"/>
    </row>
    <row r="69" spans="1:3" ht="19.5" customHeight="1">
      <c r="A69" s="76" t="s">
        <v>163</v>
      </c>
      <c r="B69" s="77" t="s">
        <v>977</v>
      </c>
      <c r="C69" s="146" t="s">
        <v>164</v>
      </c>
    </row>
    <row r="70" spans="1:3" ht="19.5" customHeight="1">
      <c r="A70" s="167" t="s">
        <v>140</v>
      </c>
      <c r="B70" s="165" t="s">
        <v>978</v>
      </c>
      <c r="C70" s="146" t="s">
        <v>165</v>
      </c>
    </row>
    <row r="71" spans="1:3" ht="19.5" customHeight="1">
      <c r="A71" s="167" t="s">
        <v>141</v>
      </c>
      <c r="B71" s="165" t="s">
        <v>979</v>
      </c>
      <c r="C71" s="146" t="s">
        <v>166</v>
      </c>
    </row>
    <row r="72" spans="1:3" ht="19.5" customHeight="1">
      <c r="A72" s="167" t="s">
        <v>142</v>
      </c>
      <c r="B72" s="165" t="s">
        <v>1120</v>
      </c>
      <c r="C72" s="146" t="s">
        <v>167</v>
      </c>
    </row>
    <row r="73" spans="1:3" ht="19.5" customHeight="1">
      <c r="A73" s="167" t="s">
        <v>143</v>
      </c>
      <c r="B73" s="165" t="s">
        <v>1121</v>
      </c>
      <c r="C73" s="146" t="s">
        <v>168</v>
      </c>
    </row>
    <row r="74" spans="1:3" ht="19.5" customHeight="1">
      <c r="A74" s="343" t="s">
        <v>144</v>
      </c>
      <c r="B74" s="398" t="s">
        <v>1122</v>
      </c>
      <c r="C74" s="399" t="s">
        <v>169</v>
      </c>
    </row>
    <row r="75" spans="1:3" ht="19.5" customHeight="1">
      <c r="A75" s="167" t="s">
        <v>145</v>
      </c>
      <c r="B75" s="165" t="s">
        <v>1062</v>
      </c>
      <c r="C75" s="146" t="s">
        <v>983</v>
      </c>
    </row>
    <row r="76" spans="1:3" ht="19.5" customHeight="1">
      <c r="A76" s="167" t="s">
        <v>146</v>
      </c>
      <c r="B76" s="165" t="s">
        <v>980</v>
      </c>
      <c r="C76" s="146" t="s">
        <v>170</v>
      </c>
    </row>
    <row r="77" spans="1:3" ht="19.5" customHeight="1">
      <c r="A77" s="167" t="s">
        <v>147</v>
      </c>
      <c r="B77" s="168" t="s">
        <v>1063</v>
      </c>
      <c r="C77" s="146" t="s">
        <v>171</v>
      </c>
    </row>
    <row r="78" spans="1:3" ht="19.5" customHeight="1">
      <c r="A78" s="167" t="s">
        <v>148</v>
      </c>
      <c r="B78" s="168" t="s">
        <v>981</v>
      </c>
      <c r="C78" s="146" t="s">
        <v>172</v>
      </c>
    </row>
    <row r="79" spans="1:3" ht="19.5" customHeight="1">
      <c r="A79" s="167" t="s">
        <v>149</v>
      </c>
      <c r="B79" s="168" t="s">
        <v>982</v>
      </c>
      <c r="C79" s="146" t="s">
        <v>984</v>
      </c>
    </row>
    <row r="80" spans="1:3" ht="19.5" customHeight="1">
      <c r="A80" s="167" t="s">
        <v>159</v>
      </c>
      <c r="B80" s="168" t="s">
        <v>1123</v>
      </c>
      <c r="C80" s="146" t="s">
        <v>985</v>
      </c>
    </row>
    <row r="81" spans="1:3" ht="19.5" customHeight="1">
      <c r="A81" s="167" t="s">
        <v>160</v>
      </c>
      <c r="B81" s="168" t="s">
        <v>1124</v>
      </c>
      <c r="C81" s="146" t="s">
        <v>986</v>
      </c>
    </row>
    <row r="82" spans="1:3" ht="19.5" customHeight="1">
      <c r="A82" s="167" t="s">
        <v>161</v>
      </c>
      <c r="B82" s="168" t="s">
        <v>1138</v>
      </c>
      <c r="C82" s="146" t="s">
        <v>987</v>
      </c>
    </row>
    <row r="83" spans="1:3" ht="18.75" customHeight="1">
      <c r="A83" s="208" t="s">
        <v>162</v>
      </c>
      <c r="B83" s="168" t="s">
        <v>1071</v>
      </c>
      <c r="C83" s="402" t="s">
        <v>988</v>
      </c>
    </row>
    <row r="84" spans="1:3" ht="18.75" customHeight="1">
      <c r="A84" s="208" t="s">
        <v>174</v>
      </c>
      <c r="B84" s="168" t="s">
        <v>1072</v>
      </c>
      <c r="C84" s="402" t="s">
        <v>989</v>
      </c>
    </row>
    <row r="85" spans="1:3" ht="18.75" customHeight="1">
      <c r="A85" s="208" t="s">
        <v>164</v>
      </c>
      <c r="B85" s="403" t="s">
        <v>1073</v>
      </c>
      <c r="C85" s="402" t="s">
        <v>990</v>
      </c>
    </row>
    <row r="86" spans="1:3" ht="19.5" customHeight="1">
      <c r="A86" s="167"/>
      <c r="B86" s="168" t="s">
        <v>991</v>
      </c>
      <c r="C86" s="146" t="s">
        <v>1064</v>
      </c>
    </row>
    <row r="87" spans="1:3" ht="19.5" customHeight="1">
      <c r="A87" s="78"/>
      <c r="B87" s="171" t="s">
        <v>992</v>
      </c>
      <c r="C87" s="146" t="s">
        <v>1065</v>
      </c>
    </row>
    <row r="88" spans="1:3" ht="9.75" customHeight="1">
      <c r="A88" s="62"/>
      <c r="B88" s="160"/>
      <c r="C88" s="62"/>
    </row>
    <row r="89" ht="15" customHeight="1">
      <c r="B89" s="33"/>
    </row>
    <row r="90" ht="15" customHeight="1">
      <c r="B90" s="33"/>
    </row>
  </sheetData>
  <sheetProtection/>
  <mergeCells count="1">
    <mergeCell ref="A1:C1"/>
  </mergeCells>
  <printOptions horizontalCentered="1"/>
  <pageMargins left="0.511811023622047" right="0.511811023622047" top="0.47244094488189" bottom="1.5" header="0" footer="1.2"/>
  <pageSetup horizontalDpi="600" verticalDpi="600" orientation="portrait" paperSize="28" r:id="rId1"/>
  <headerFooter alignWithMargins="0">
    <oddFooter>&amp;L&amp;"Arial Narrow,Italic"&amp;9NIÊN GIÁM THỐNG KÊ HUYỆN TRI TÔN 201&amp;R&amp;"Arial,Regular"&amp;9Trang &amp;P+94&amp;]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2:A27"/>
  <sheetViews>
    <sheetView zoomScalePageLayoutView="0" workbookViewId="0" topLeftCell="A3">
      <selection activeCell="A27" sqref="A27"/>
    </sheetView>
  </sheetViews>
  <sheetFormatPr defaultColWidth="8.796875" defaultRowHeight="15"/>
  <cols>
    <col min="1" max="1" width="47.59765625" style="3" customWidth="1"/>
    <col min="2" max="16384" width="8.8984375" style="3" customWidth="1"/>
  </cols>
  <sheetData>
    <row r="2" ht="25.5">
      <c r="A2" s="313" t="s">
        <v>1153</v>
      </c>
    </row>
    <row r="3" ht="25.5">
      <c r="A3" s="313" t="s">
        <v>185</v>
      </c>
    </row>
    <row r="10" ht="16.5">
      <c r="A10" s="314" t="s">
        <v>923</v>
      </c>
    </row>
    <row r="11" ht="20.25" customHeight="1">
      <c r="A11" s="312" t="s">
        <v>924</v>
      </c>
    </row>
    <row r="12" ht="15.75">
      <c r="A12" s="312" t="s">
        <v>1004</v>
      </c>
    </row>
    <row r="18" ht="16.5">
      <c r="A18" s="314" t="s">
        <v>925</v>
      </c>
    </row>
    <row r="19" ht="15.75">
      <c r="A19" s="312" t="s">
        <v>1005</v>
      </c>
    </row>
    <row r="20" ht="15.75">
      <c r="A20" s="312" t="s">
        <v>926</v>
      </c>
    </row>
    <row r="27" ht="15.75">
      <c r="A27" s="312" t="s">
        <v>1185</v>
      </c>
    </row>
  </sheetData>
  <sheetProtection/>
  <printOptions horizontalCentered="1"/>
  <pageMargins left="0.748031496062992" right="0.748031496062992" top="0.984251968503937" bottom="1.5" header="0.511811023622047" footer="1.2"/>
  <pageSetup horizontalDpi="600" verticalDpi="600" orientation="portrait" paperSiz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thieu vinh an</dc:creator>
  <cp:keywords/>
  <dc:description/>
  <cp:lastModifiedBy>Windows</cp:lastModifiedBy>
  <cp:lastPrinted>2016-05-25T09:56:23Z</cp:lastPrinted>
  <dcterms:created xsi:type="dcterms:W3CDTF">1999-10-11T21:05:24Z</dcterms:created>
  <dcterms:modified xsi:type="dcterms:W3CDTF">2016-09-08T09:02:34Z</dcterms:modified>
  <cp:category/>
  <cp:version/>
  <cp:contentType/>
  <cp:contentStatus/>
</cp:coreProperties>
</file>