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drawings/drawing5.xml" ContentType="application/vnd.openxmlformats-officedocument.drawing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80" windowHeight="4710" tabRatio="915" firstSheet="8" activeTab="18"/>
  </bookViews>
  <sheets>
    <sheet name="Trang bìa" sheetId="1" r:id="rId1"/>
    <sheet name="Loi noi dau" sheetId="2" r:id="rId2"/>
    <sheet name="I-ctcy(3)" sheetId="3" r:id="rId3"/>
    <sheet name="B01_chitieuchuyeu(5)" sheetId="4" r:id="rId4"/>
    <sheet name="B02_chitieuBQ(6)" sheetId="5" r:id="rId5"/>
    <sheet name="B03_GDP(giathucte)" sheetId="6" r:id="rId6"/>
    <sheet name="B03_GDP(giathucte)tt" sheetId="7" r:id="rId7"/>
    <sheet name="B04_GDP(giass)" sheetId="8" r:id="rId8"/>
    <sheet name="B04_GDP(giass)tt" sheetId="9" r:id="rId9"/>
    <sheet name="B05_DSTB" sheetId="10" r:id="rId10"/>
    <sheet name="B06_DTkhomer" sheetId="11" r:id="rId11"/>
    <sheet name="Biểu đồ 13" sheetId="12" r:id="rId12"/>
    <sheet name="B07_hoGD" sheetId="13" r:id="rId13"/>
    <sheet name="B08_BDdanso" sheetId="14" r:id="rId14"/>
    <sheet name="B09_CNVC(16)" sheetId="15" r:id="rId15"/>
    <sheet name="II-NN(17)" sheetId="16" r:id="rId16"/>
    <sheet name="B10_DTđấttựnhiên(19)" sheetId="17" r:id="rId17"/>
    <sheet name="b11-DTGT" sheetId="18" r:id="rId18"/>
    <sheet name="b12NSGT" sheetId="19" r:id="rId19"/>
    <sheet name="b13-SLGT" sheetId="20" r:id="rId20"/>
    <sheet name="b14DTNSSLcâylúa" sheetId="21" r:id="rId21"/>
    <sheet name="B15-lúavụmùa" sheetId="22" r:id="rId22"/>
    <sheet name="b16-lúa ĐX" sheetId="23" r:id="rId23"/>
    <sheet name="b17-lúa HT" sheetId="24" r:id="rId24"/>
    <sheet name="b18-lúa vụ 3" sheetId="25" r:id="rId25"/>
    <sheet name="b19-khoaimỳ" sheetId="26" r:id="rId26"/>
    <sheet name="b20-đậuxanh" sheetId="27" r:id="rId27"/>
    <sheet name="b21-DTlúamùa" sheetId="28" r:id="rId28"/>
    <sheet name="bieu 22-ns mùa" sheetId="29" r:id="rId29"/>
    <sheet name="bieu 23- sl mùa" sheetId="30" r:id="rId30"/>
    <sheet name="bieu 24- DT ĐX" sheetId="31" r:id="rId31"/>
    <sheet name="bieu 25- NS ĐX" sheetId="32" r:id="rId32"/>
    <sheet name="bieu 26- SL ĐX" sheetId="33" r:id="rId33"/>
    <sheet name="bieu 27- DT HT" sheetId="34" r:id="rId34"/>
    <sheet name="bieu 28 - NS HT" sheetId="35" r:id="rId35"/>
    <sheet name="bieu 29- SL HT" sheetId="36" r:id="rId36"/>
    <sheet name="bieu 30- DT TĐ" sheetId="37" r:id="rId37"/>
    <sheet name=" bieu 31 - NS TĐ" sheetId="38" r:id="rId38"/>
    <sheet name="bieu 32SL TĐ" sheetId="39" r:id="rId39"/>
    <sheet name="bieu 33- DT KM" sheetId="40" r:id="rId40"/>
    <sheet name="bieu 34- NS KM" sheetId="41" r:id="rId41"/>
    <sheet name="bieu 35 - SL KM" sheetId="42" r:id="rId42"/>
    <sheet name="bieu 36 - DT ĐX" sheetId="43" r:id="rId43"/>
    <sheet name="bieu 37-NS ĐX" sheetId="44" r:id="rId44"/>
    <sheet name="bieu 38SL ĐX" sheetId="45" r:id="rId45"/>
    <sheet name="bieu 39 CN" sheetId="46" r:id="rId46"/>
    <sheet name="bieu 40 SLCN" sheetId="47" r:id="rId47"/>
    <sheet name="bieu 41-RUNG" sheetId="48" r:id="rId48"/>
    <sheet name="bieu 42 RUNG PT" sheetId="49" r:id="rId49"/>
    <sheet name="bieu 43 MMNN" sheetId="50" r:id="rId50"/>
    <sheet name="bieu 44- HEO" sheetId="51" r:id="rId51"/>
    <sheet name=" 45 TRAU,BO(54)" sheetId="52" r:id="rId52"/>
    <sheet name="III_CN(55)" sheetId="53" r:id="rId53"/>
    <sheet name="B46_CSLD(57) " sheetId="54" r:id="rId54"/>
    <sheet name="B47_CSLD theo xa" sheetId="55" r:id="rId55"/>
    <sheet name="B48_GTSXCN(gcd)" sheetId="56" r:id="rId56"/>
    <sheet name="B48_GTSXCN(gcd)tt" sheetId="57" r:id="rId57"/>
    <sheet name="B49_SPCY" sheetId="58" r:id="rId58"/>
    <sheet name="B50_HHVCLC" sheetId="59" r:id="rId59"/>
    <sheet name="B51_HKVCLC" sheetId="60" r:id="rId60"/>
    <sheet name="B52_NLVT" sheetId="61" r:id="rId61"/>
    <sheet name="B52_NLVT(tt)" sheetId="62" r:id="rId62"/>
    <sheet name="B53_SLPT" sheetId="63" r:id="rId63"/>
    <sheet name="IV_TCHINH(67)" sheetId="64" r:id="rId64"/>
    <sheet name="B54_thuchiNS(69) " sheetId="65" r:id="rId65"/>
    <sheet name="B55_thuchiNSxa" sheetId="66" r:id="rId66"/>
    <sheet name="B56_thuchiNSxa,TT" sheetId="67" r:id="rId67"/>
    <sheet name="B57_thuchiquaNH" sheetId="68" r:id="rId68"/>
    <sheet name="B58_NHchovay" sheetId="69" r:id="rId69"/>
    <sheet name="B59_vonDTXDCB(74)" sheetId="70" r:id="rId70"/>
    <sheet name="V_TTE(75)" sheetId="71" r:id="rId71"/>
    <sheet name=" B60_GiaoDuc(77)" sheetId="72" r:id="rId72"/>
    <sheet name=" B61_GDMN" sheetId="73" r:id="rId73"/>
    <sheet name="B62_GDtieuhoc" sheetId="74" r:id="rId74"/>
    <sheet name="B63_THCS-THPT " sheetId="75" r:id="rId75"/>
    <sheet name="B64_HScuoicap" sheetId="76" r:id="rId76"/>
    <sheet name="B65_CS&amp;CBYT" sheetId="77" r:id="rId77"/>
    <sheet name="B66_SLCB YT" sheetId="78" r:id="rId78"/>
    <sheet name="B67_YT-KHHGD" sheetId="79" r:id="rId79"/>
    <sheet name="B68_TDTT" sheetId="80" r:id="rId80"/>
    <sheet name="B69_VHNT" sheetId="81" r:id="rId81"/>
    <sheet name="B70_TBLS" sheetId="82" r:id="rId82"/>
    <sheet name="B70_TBLS(TT) " sheetId="83" r:id="rId83"/>
    <sheet name="B71_Chua Su sãi" sheetId="84" r:id="rId84"/>
    <sheet name="B72_Chua Am" sheetId="85" r:id="rId85"/>
    <sheet name="B73_CSLD ca the" sheetId="86" r:id="rId86"/>
    <sheet name="B74_CSLD ca the (2)" sheetId="87" r:id="rId87"/>
    <sheet name="B75 CSLD cá thể" sheetId="88" r:id="rId88"/>
    <sheet name="DMĐVHC" sheetId="89" r:id="rId89"/>
    <sheet name="DMĐVHC (2)" sheetId="90" r:id="rId90"/>
    <sheet name="DMĐVHC (3)" sheetId="91" r:id="rId91"/>
    <sheet name="DMĐVHC (4)97" sheetId="92" r:id="rId92"/>
    <sheet name="mucluc" sheetId="93" r:id="rId93"/>
    <sheet name="Sheet1" sheetId="94" r:id="rId94"/>
  </sheets>
  <externalReferences>
    <externalReference r:id="rId97"/>
    <externalReference r:id="rId98"/>
    <externalReference r:id="rId99"/>
    <externalReference r:id="rId100"/>
    <externalReference r:id="rId101"/>
  </externalReferences>
  <definedNames>
    <definedName name="_xlnm.Print_Area" localSheetId="12">'B07_hoGD'!$A$1:$K$24</definedName>
    <definedName name="_xlnm.Print_Area" localSheetId="56">'B48_GTSXCN(gcd)tt'!$A$1:$F$41</definedName>
    <definedName name="_xlnm.Print_Area" localSheetId="74">'B63_THCS-THPT '!$A$1:$E$39</definedName>
    <definedName name="_xlnm.Print_Area" localSheetId="82">'B70_TBLS(TT) '!$A$1:$D$35</definedName>
    <definedName name="_xlnm.Print_Area" localSheetId="87">'B75 CSLD cá thể'!$A$1:$E$25</definedName>
    <definedName name="_xlnm.Print_Titles" localSheetId="71">' B60_GiaoDuc(77)'!$5:$6</definedName>
    <definedName name="_xlnm.Print_Titles" localSheetId="5">'B03_GDP(giathucte)'!$6:$7</definedName>
    <definedName name="_xlnm.Print_Titles" localSheetId="6">'B03_GDP(giathucte)tt'!$6:$7</definedName>
    <definedName name="_xlnm.Print_Titles" localSheetId="7">'B04_GDP(giass)'!$6:$6</definedName>
    <definedName name="_xlnm.Print_Titles" localSheetId="8">'B04_GDP(giass)tt'!$6:$6</definedName>
    <definedName name="_xlnm.Print_Titles" localSheetId="17">'b11-DTGT'!$5:$5</definedName>
    <definedName name="_xlnm.Print_Titles" localSheetId="53">'B46_CSLD(57) '!$6:$7</definedName>
    <definedName name="_xlnm.Print_Titles" localSheetId="55">'B48_GTSXCN(gcd)'!$7:$8</definedName>
    <definedName name="_xlnm.Print_Titles" localSheetId="56">'B48_GTSXCN(gcd)tt'!$7:$8</definedName>
    <definedName name="_xlnm.Print_Titles" localSheetId="60">'B52_NLVT'!$6:$7</definedName>
    <definedName name="_xlnm.Print_Titles" localSheetId="61">'B52_NLVT(tt)'!$6:$7</definedName>
    <definedName name="_xlnm.Print_Titles" localSheetId="69">'B59_vonDTXDCB(74)'!$5:$5</definedName>
    <definedName name="_xlnm.Print_Titles" localSheetId="74">'B63_THCS-THPT '!$5:$5</definedName>
    <definedName name="_xlnm.Print_Titles" localSheetId="81">'B70_TBLS'!$4:$5</definedName>
    <definedName name="_xlnm.Print_Titles" localSheetId="82">'B70_TBLS(TT) '!$4:$5</definedName>
    <definedName name="_xlnm.Print_Titles" localSheetId="84">'B72_Chua Am'!$8:$8</definedName>
    <definedName name="_xlnm.Print_Titles" localSheetId="88">'DMĐVHC'!$6:$7</definedName>
    <definedName name="_xlnm.Print_Titles" localSheetId="89">'DMĐVHC (2)'!$8:$9</definedName>
    <definedName name="_xlnm.Print_Titles" localSheetId="90">'DMĐVHC (3)'!$7:$8</definedName>
    <definedName name="_xlnm.Print_Titles" localSheetId="91">'DMĐVHC (4)97'!$6:$7</definedName>
    <definedName name="_xlnm.Print_Titles" localSheetId="92">'mucluc'!$3:$4</definedName>
  </definedNames>
  <calcPr fullCalcOnLoad="1"/>
</workbook>
</file>

<file path=xl/sharedStrings.xml><?xml version="1.0" encoding="utf-8"?>
<sst xmlns="http://schemas.openxmlformats.org/spreadsheetml/2006/main" count="3745" uniqueCount="1217">
  <si>
    <t>CÔNG NHÂN VIÊN CHỨC NHÀ NƯỚC</t>
  </si>
  <si>
    <t>Biểu số : 07</t>
  </si>
  <si>
    <t>ĐVT: Người</t>
  </si>
  <si>
    <t>TỔNG SỐ</t>
  </si>
  <si>
    <t xml:space="preserve"> Phân theo ngành cấp I</t>
  </si>
  <si>
    <t xml:space="preserve">  1. Nông nghiệp</t>
  </si>
  <si>
    <t xml:space="preserve">  2. Khai khoáng</t>
  </si>
  <si>
    <t xml:space="preserve">  3. Công nghiệp chế biến</t>
  </si>
  <si>
    <t xml:space="preserve">  4. SX, phân phối điện</t>
  </si>
  <si>
    <t xml:space="preserve">  5. Cung cấp nước, hoạt động QL</t>
  </si>
  <si>
    <t xml:space="preserve">  6. Xây dựng</t>
  </si>
  <si>
    <t xml:space="preserve">  7. Bán buôn và bán lẻ, SC ô tô, mô tô</t>
  </si>
  <si>
    <t xml:space="preserve">  9. Dịch vụ ăn uống và lưu trú</t>
  </si>
  <si>
    <t xml:space="preserve"> 10. Thông tin và truyền thông</t>
  </si>
  <si>
    <t xml:space="preserve"> 11. Hoạt động tài chính, ngân hàng</t>
  </si>
  <si>
    <t>C/T/CV</t>
  </si>
  <si>
    <t xml:space="preserve"> Chia ra</t>
  </si>
  <si>
    <t xml:space="preserve"> A. Chi XDCB</t>
  </si>
  <si>
    <t>THU</t>
  </si>
  <si>
    <t>CHI</t>
  </si>
  <si>
    <t xml:space="preserve"> - Chi cho vay</t>
  </si>
  <si>
    <t>"</t>
  </si>
  <si>
    <t>2001</t>
  </si>
  <si>
    <t>Chia ra</t>
  </si>
  <si>
    <t xml:space="preserve"> 2. Chi HCSN</t>
  </si>
  <si>
    <t>20/7,5</t>
  </si>
  <si>
    <t>12/30</t>
  </si>
  <si>
    <t>184/150</t>
  </si>
  <si>
    <t>2002</t>
  </si>
  <si>
    <t>-</t>
  </si>
  <si>
    <t>190/168</t>
  </si>
  <si>
    <t>12/24</t>
  </si>
  <si>
    <t>37/48</t>
  </si>
  <si>
    <t>141/96</t>
  </si>
  <si>
    <t>255/85</t>
  </si>
  <si>
    <t>20/15</t>
  </si>
  <si>
    <t>%</t>
  </si>
  <si>
    <t>HS</t>
  </si>
  <si>
    <t xml:space="preserve">            - Khoai lang</t>
  </si>
  <si>
    <t>Con</t>
  </si>
  <si>
    <t>Ha</t>
  </si>
  <si>
    <t xml:space="preserve">      + Heo</t>
  </si>
  <si>
    <t>CV</t>
  </si>
  <si>
    <t>KW</t>
  </si>
  <si>
    <t>2003</t>
  </si>
  <si>
    <t>1.000 con</t>
  </si>
  <si>
    <t>01</t>
  </si>
  <si>
    <t>03</t>
  </si>
  <si>
    <t>05</t>
  </si>
  <si>
    <t>07</t>
  </si>
  <si>
    <t>09</t>
  </si>
  <si>
    <t>11</t>
  </si>
  <si>
    <t>13</t>
  </si>
  <si>
    <t>2004</t>
  </si>
  <si>
    <t>70/30</t>
  </si>
  <si>
    <t>25/30</t>
  </si>
  <si>
    <t>15/15</t>
  </si>
  <si>
    <t>10/15</t>
  </si>
  <si>
    <t>210/74</t>
  </si>
  <si>
    <t>Sè 
l­îng</t>
  </si>
  <si>
    <t>C«ng 
suÊt</t>
  </si>
  <si>
    <t>380/82,5</t>
  </si>
  <si>
    <t>31/37,5</t>
  </si>
  <si>
    <t>141/82,5</t>
  </si>
  <si>
    <t>465/268</t>
  </si>
  <si>
    <t>584/240</t>
  </si>
  <si>
    <t>400/242</t>
  </si>
  <si>
    <t>95/60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</si>
  <si>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</si>
  <si>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</si>
  <si>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</si>
  <si>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</si>
  <si>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</si>
  <si>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</si>
  <si>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</si>
  <si>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</si>
  <si>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</si>
  <si>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</si>
  <si>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</si>
  <si>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</si>
  <si>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</si>
  <si>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</si>
  <si>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</si>
  <si>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</si>
  <si>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</si>
  <si>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</si>
  <si>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</si>
  <si>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</si>
  <si>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</si>
  <si>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</si>
  <si>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</si>
  <si>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</si>
  <si>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</si>
  <si>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</si>
  <si>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</si>
  <si>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</si>
  <si>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</si>
  <si>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</si>
  <si>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</si>
  <si>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</si>
  <si>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</si>
  <si>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</si>
  <si>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</si>
  <si>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</si>
  <si>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</si>
  <si>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</si>
  <si>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</si>
  <si>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</si>
  <si>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</si>
  <si>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</si>
  <si>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</si>
  <si>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</si>
  <si>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</si>
  <si>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</si>
  <si>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</si>
  <si>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</si>
  <si>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</si>
  <si>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</si>
  <si>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</si>
  <si>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</si>
  <si>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</si>
  <si>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</si>
  <si>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</si>
  <si>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</si>
  <si>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</si>
  <si>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</si>
  <si>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</si>
  <si>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</si>
  <si>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</si>
  <si>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</si>
  <si>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</si>
  <si>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</si>
  <si>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</si>
  <si>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</si>
  <si>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</si>
  <si>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</si>
  <si>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</si>
  <si>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</si>
  <si>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</si>
  <si>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</si>
  <si>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</si>
  <si>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</si>
  <si>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</si>
  <si>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</si>
  <si>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</si>
  <si>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</si>
  <si>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</si>
  <si>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</si>
  <si>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</si>
  <si>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</si>
  <si>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Trang</t>
  </si>
  <si>
    <t>I</t>
  </si>
  <si>
    <t>02</t>
  </si>
  <si>
    <t>04</t>
  </si>
  <si>
    <t>06</t>
  </si>
  <si>
    <t>II</t>
  </si>
  <si>
    <t>08</t>
  </si>
  <si>
    <t>III</t>
  </si>
  <si>
    <t>IV</t>
  </si>
  <si>
    <t>70</t>
  </si>
  <si>
    <t>71</t>
  </si>
  <si>
    <t>72</t>
  </si>
  <si>
    <t>73</t>
  </si>
  <si>
    <t>V</t>
  </si>
  <si>
    <t>75</t>
  </si>
  <si>
    <t>77</t>
  </si>
  <si>
    <t>78</t>
  </si>
  <si>
    <t>79</t>
  </si>
  <si>
    <t>80</t>
  </si>
  <si>
    <t>81</t>
  </si>
  <si>
    <t>83</t>
  </si>
  <si>
    <t>84</t>
  </si>
  <si>
    <t>85</t>
  </si>
  <si>
    <t xml:space="preserve"> -   </t>
  </si>
  <si>
    <t>74</t>
  </si>
  <si>
    <t>Số lao động (người)</t>
  </si>
  <si>
    <t>A</t>
  </si>
  <si>
    <t>Tổng số</t>
  </si>
  <si>
    <t>ấp míi thµnh lËp</t>
  </si>
  <si>
    <t xml:space="preserve"> </t>
  </si>
  <si>
    <t>2009</t>
  </si>
  <si>
    <t>09-10</t>
  </si>
  <si>
    <t xml:space="preserve">   - Cao đẳng</t>
  </si>
  <si>
    <t>- 187.731</t>
  </si>
  <si>
    <t>72/61</t>
  </si>
  <si>
    <t>108/90</t>
  </si>
  <si>
    <t>180/151</t>
  </si>
  <si>
    <t>180/90</t>
  </si>
  <si>
    <t>+ 63.865</t>
  </si>
  <si>
    <t>+ 4.280,96</t>
  </si>
  <si>
    <t>+4,18</t>
  </si>
  <si>
    <t>CỤC THỐNG KÊ AN GIANG</t>
  </si>
  <si>
    <t>NIÊN GIÁM</t>
  </si>
  <si>
    <t>THỐNG KÊ</t>
  </si>
  <si>
    <t>HUYỆN TRI TÔN</t>
  </si>
  <si>
    <t xml:space="preserve">                   ....................................................................................</t>
  </si>
  <si>
    <t>Năm 2009</t>
  </si>
  <si>
    <t>Biểu số: 01</t>
  </si>
  <si>
    <t>NHỮNG CHỈ TIÊU CHỦ YẾU</t>
  </si>
  <si>
    <t>Chỉ tiêu</t>
  </si>
  <si>
    <t>ĐVT</t>
  </si>
  <si>
    <t xml:space="preserve"> Dân số trung bình</t>
  </si>
  <si>
    <t>Người</t>
  </si>
  <si>
    <t xml:space="preserve"> Tỷ lệ tăng tự nhiên</t>
  </si>
  <si>
    <t xml:space="preserve"> CNVC Nhà nước</t>
  </si>
  <si>
    <t>Tr.đồng</t>
  </si>
  <si>
    <t>Tấn</t>
  </si>
  <si>
    <t xml:space="preserve"> GDP (giá thực tế)</t>
  </si>
  <si>
    <t xml:space="preserve"> GDP (giá so sánh)</t>
  </si>
  <si>
    <t xml:space="preserve"> Giá trị SXCN - TTCN
 (Theo giá cố định)</t>
  </si>
  <si>
    <t xml:space="preserve"> Thu ngân sách Nhà nước</t>
  </si>
  <si>
    <t xml:space="preserve"> Chi ngân sách Nhà nước</t>
  </si>
  <si>
    <t xml:space="preserve"> Số giường bệnh</t>
  </si>
  <si>
    <t>Giường</t>
  </si>
  <si>
    <t xml:space="preserve"> Số lượng Y sĩ, Bác sĩ</t>
  </si>
  <si>
    <t xml:space="preserve">  TĐ : Cấp xã</t>
  </si>
  <si>
    <t xml:space="preserve"> Số máy đ.thoại thuê bao (*)</t>
  </si>
  <si>
    <t xml:space="preserve"> Học sinh phổ thông</t>
  </si>
  <si>
    <t xml:space="preserve"> Ghi chú: (*) Số máy điện thoại do Bưu điện quản lý.</t>
  </si>
  <si>
    <t>cái</t>
  </si>
  <si>
    <t>CHỈ TIÊU BÌNH QUÂN</t>
  </si>
  <si>
    <t>Các chỉ tiêu</t>
  </si>
  <si>
    <r>
      <t>Ng/Km</t>
    </r>
    <r>
      <rPr>
        <vertAlign val="superscript"/>
        <sz val="10"/>
        <rFont val="Arial Narrow"/>
        <family val="2"/>
      </rPr>
      <t>2</t>
    </r>
  </si>
  <si>
    <t xml:space="preserve"> - Mật độ dân số</t>
  </si>
  <si>
    <t xml:space="preserve"> - Tổng sản phẩm (GDP)
   bình quân đầu người
   (Giá thực tế)</t>
  </si>
  <si>
    <t>Tr.đồng/
người</t>
  </si>
  <si>
    <t>Kg/người</t>
  </si>
  <si>
    <t xml:space="preserve"> - Tỷ lệ xã, Thị trấn có điện</t>
  </si>
  <si>
    <t xml:space="preserve">   TĐ : Có điện lưới quốc gia</t>
  </si>
  <si>
    <t xml:space="preserve"> - Tỷ lệ xã, Thị trấn có điện thoại</t>
  </si>
  <si>
    <t xml:space="preserve"> - Số máy ĐT b/q 1000 hộ</t>
  </si>
  <si>
    <t>Máy/1.000h</t>
  </si>
  <si>
    <t xml:space="preserve"> - Y, Bác sĩ trên một vạn dân</t>
  </si>
  <si>
    <t>Người/
10.000 dân</t>
  </si>
  <si>
    <t xml:space="preserve"> - HSPT trên 1 vạn dân</t>
  </si>
  <si>
    <t>giường/
10.000 dân</t>
  </si>
  <si>
    <t xml:space="preserve"> - Giường bệnh viện 1 vạn dân</t>
  </si>
  <si>
    <t>TOÀN HUYỆN</t>
  </si>
  <si>
    <t>ĐVT : Người</t>
  </si>
  <si>
    <t>T.Trấn Tri Tôn</t>
  </si>
  <si>
    <t>TT Ba Chúc</t>
  </si>
  <si>
    <t>Xã Lạc Qưới</t>
  </si>
  <si>
    <t>Xã Lê Trì</t>
  </si>
  <si>
    <t>Xã Vĩnh Gia</t>
  </si>
  <si>
    <t>Xã Vĩnh Phước</t>
  </si>
  <si>
    <t>Xã Châu Lăng</t>
  </si>
  <si>
    <t>Xã Lương Phi</t>
  </si>
  <si>
    <t>X.Lương An Trà</t>
  </si>
  <si>
    <t>Xã Tà Đảnh</t>
  </si>
  <si>
    <t>Xã Núi Tô</t>
  </si>
  <si>
    <t>Xã An Tức</t>
  </si>
  <si>
    <t>Xã Cô Tô</t>
  </si>
  <si>
    <t>Xã Tân Tuyến</t>
  </si>
  <si>
    <t>Xã Ô Lâm</t>
  </si>
  <si>
    <t>DÂN SỐ TRUNG BÌNH</t>
  </si>
  <si>
    <t>Biểu số : 03</t>
  </si>
  <si>
    <t>Biểu số : 04</t>
  </si>
  <si>
    <t>Tổng 
số</t>
  </si>
  <si>
    <t>TĐ: 
Nữ</t>
  </si>
  <si>
    <t>Biểu số : 05</t>
  </si>
  <si>
    <t xml:space="preserve">    ĐVT : hộ</t>
  </si>
  <si>
    <t>Tổng
số</t>
  </si>
  <si>
    <t>TĐ: hộ  
Khơmer</t>
  </si>
  <si>
    <t>DÂN TỘC KHƠMER</t>
  </si>
  <si>
    <t>BIẾN ĐỘNG DÂN SỐ</t>
  </si>
  <si>
    <t>Biểu số : 06</t>
  </si>
  <si>
    <t>Năm</t>
  </si>
  <si>
    <t>Tỷ lệ sinh</t>
  </si>
  <si>
    <t>Tỷ lệ chết</t>
  </si>
  <si>
    <t>Tỷ lệ tăng 
tự nhiên</t>
  </si>
  <si>
    <t>ĐVT : %</t>
  </si>
  <si>
    <t xml:space="preserve"> 12. Hoạt động kinh doanh bất động sản</t>
  </si>
  <si>
    <t xml:space="preserve"> 13. Hoạt động chuyên môn KH-CN</t>
  </si>
  <si>
    <t xml:space="preserve"> 14. Hoạt động hành chánh và dịch vụ</t>
  </si>
  <si>
    <t xml:space="preserve"> 15. Hoạt động đảng cộng sản, tổ chức
      chính trị-XH, QLNN</t>
  </si>
  <si>
    <t xml:space="preserve"> 16. Giáo dục đào tạo</t>
  </si>
  <si>
    <t xml:space="preserve"> 17. Y tế và hoạt động trợ giúp XH</t>
  </si>
  <si>
    <t xml:space="preserve"> 18. Nghệ thuật, vui chơi và giải trí</t>
  </si>
  <si>
    <t>Biểu số : 08</t>
  </si>
  <si>
    <t>DIỆN TÍCH ĐẤT TỰ NHIÊN</t>
  </si>
  <si>
    <t>ĐVT : Ha</t>
  </si>
  <si>
    <t>Trong đó</t>
  </si>
  <si>
    <t>Đơn vị</t>
  </si>
  <si>
    <t>Đất  SX
Nông
nghiệp</t>
  </si>
  <si>
    <t>Đất 
lâm 
nghiệp</t>
  </si>
  <si>
    <t>Đất 
chuyên
dùng</t>
  </si>
  <si>
    <t>Đất 
ở</t>
  </si>
  <si>
    <t>Đất 
chưa 
S.dụng</t>
  </si>
  <si>
    <t>Biểu số : 09</t>
  </si>
  <si>
    <t>(Theo giá thực tế)</t>
  </si>
  <si>
    <t>ĐVT : Triệu đồng</t>
  </si>
  <si>
    <t xml:space="preserve"> A. Cơ cấu kinh tế</t>
  </si>
  <si>
    <t xml:space="preserve"> - Nông, lâm nghiệp - thủy sản</t>
  </si>
  <si>
    <t xml:space="preserve"> - Dịch vụ</t>
  </si>
  <si>
    <t xml:space="preserve"> - Công nghiệp - Xây dựng</t>
  </si>
  <si>
    <t xml:space="preserve"> B. Phân theo ngành kinh tế</t>
  </si>
  <si>
    <t xml:space="preserve">  5. Cung cấp nước, HĐ QL và 
      xử lý rác thải</t>
  </si>
  <si>
    <t xml:space="preserve">  1. Nông-lâm-thủy sản</t>
  </si>
  <si>
    <t xml:space="preserve">  chia ra: - Nông nghiệp</t>
  </si>
  <si>
    <t xml:space="preserve">             - Lâm nghiệp</t>
  </si>
  <si>
    <t xml:space="preserve">             - Thủy sản</t>
  </si>
  <si>
    <t xml:space="preserve">  7. Bán buôn và bán lẻ, SC ô tô,
      mô tô xe máy và xe có động
      cơ khác</t>
  </si>
  <si>
    <t xml:space="preserve">  8. Vận tải và kho bãi</t>
  </si>
  <si>
    <t>10. Thông tin và truyền thông</t>
  </si>
  <si>
    <t>11. Hoạt động tài chính, ngân hàng</t>
  </si>
  <si>
    <t>13. Hoạt động chuyên môn KH-CN</t>
  </si>
  <si>
    <t>12. H.động kinh doanh bất động sản</t>
  </si>
  <si>
    <t>14. Hoạt động hành chính và dịch vụ</t>
  </si>
  <si>
    <t xml:space="preserve">15. HĐ đảng cộng sản, tổ chức
     chính trị-XH, QLNN </t>
  </si>
  <si>
    <t>16. Giáo dục đào tạo</t>
  </si>
  <si>
    <t>17. Y tế và hoạt động trợ giúp XH</t>
  </si>
  <si>
    <t>18. Nghệ thuật, vui chơi và giải trí</t>
  </si>
  <si>
    <t>19. Hoạt động dịch vụ khác</t>
  </si>
  <si>
    <t>20. HĐ làm thuê các công việc trong
      hộ gia đình</t>
  </si>
  <si>
    <t>21. HĐ của các tổ chức và CQ Q tế</t>
  </si>
  <si>
    <t>(Theo giá so sánh năm 1994)</t>
  </si>
  <si>
    <t xml:space="preserve">                  (theo QĐ số:10/2007/QĐ-TTg ngày 23/01/2007 của Thủ tướng Chính phủ)</t>
  </si>
  <si>
    <t>Biểu số : 10</t>
  </si>
  <si>
    <t>Tổng số (I+II )</t>
  </si>
  <si>
    <t>I. Diện tích gieo trồng cây</t>
  </si>
  <si>
    <t xml:space="preserve"> * Trong đó cây lúa:</t>
  </si>
  <si>
    <t xml:space="preserve">  - Vụ Đông Xuân</t>
  </si>
  <si>
    <t xml:space="preserve">  - Vụ Hè Thu</t>
  </si>
  <si>
    <t xml:space="preserve">  - Vụ Mùa</t>
  </si>
  <si>
    <t xml:space="preserve">     TĐ: Mùa trên</t>
  </si>
  <si>
    <t xml:space="preserve">  - Vụ Ba (Thu Đông)</t>
  </si>
  <si>
    <t xml:space="preserve"> Tổng số chia ra</t>
  </si>
  <si>
    <t xml:space="preserve">   1. Lúa</t>
  </si>
  <si>
    <t xml:space="preserve">     TĐ: - Bắp</t>
  </si>
  <si>
    <t xml:space="preserve">            - Khoai mỳ</t>
  </si>
  <si>
    <t xml:space="preserve">   3. Màu thực phẩm</t>
  </si>
  <si>
    <t xml:space="preserve">    TĐ: - Đậu xanh</t>
  </si>
  <si>
    <t xml:space="preserve">           - Dưa hấu</t>
  </si>
  <si>
    <t xml:space="preserve">          - Rau dưa các loại</t>
  </si>
  <si>
    <t xml:space="preserve">   4. Cây công nghiệp ngắn ngày</t>
  </si>
  <si>
    <t xml:space="preserve">          - Đậu phọng</t>
  </si>
  <si>
    <t xml:space="preserve">          - Bông vải</t>
  </si>
  <si>
    <t xml:space="preserve">          - Đậu nành</t>
  </si>
  <si>
    <t xml:space="preserve">          - Mè</t>
  </si>
  <si>
    <t xml:space="preserve">          - Gừng</t>
  </si>
  <si>
    <t xml:space="preserve">          - Đay</t>
  </si>
  <si>
    <t>II. DTGT cây lâu năm</t>
  </si>
  <si>
    <t xml:space="preserve">   2. Màu lương thực 
       (không kể lúa)</t>
  </si>
  <si>
    <t>ĐVT: Ha</t>
  </si>
  <si>
    <t>DIỆN TÍCH GIEO TRỒNG</t>
  </si>
  <si>
    <t>Biểu số : 11</t>
  </si>
  <si>
    <t xml:space="preserve"> I. Cây hàng năm</t>
  </si>
  <si>
    <t>NĂNG SUẤT GIEO TRỒNG</t>
  </si>
  <si>
    <t>ĐVT: Tạ/ha</t>
  </si>
  <si>
    <t>Biểu số : 12</t>
  </si>
  <si>
    <t xml:space="preserve"> 1. Cây lúa</t>
  </si>
  <si>
    <t xml:space="preserve"> 2. Màu lương thực 
     (không kể lúa)</t>
  </si>
  <si>
    <t xml:space="preserve"> 3. Màu thực phẩm</t>
  </si>
  <si>
    <t xml:space="preserve">   TĐ: - Đậu xanh</t>
  </si>
  <si>
    <t xml:space="preserve">         - Rau dưa các loại</t>
  </si>
  <si>
    <t xml:space="preserve">         - Dưa hấu</t>
  </si>
  <si>
    <t xml:space="preserve"> 4. Màu công nghiệp </t>
  </si>
  <si>
    <t>Biểu số : 13</t>
  </si>
  <si>
    <t>SẢN LƯỢNG CÂY TRỒNG</t>
  </si>
  <si>
    <t>ĐVT: Tấn</t>
  </si>
  <si>
    <t>II. Cây lâu năm khác</t>
  </si>
  <si>
    <t>Tên đơn vị</t>
  </si>
  <si>
    <t>Diện tích
(ha)</t>
  </si>
  <si>
    <t>Năng suất
(Tạ/ha)</t>
  </si>
  <si>
    <t>Sản lượng
(Tấn)</t>
  </si>
  <si>
    <t xml:space="preserve"> 1. Thị trấn Tri Tôn</t>
  </si>
  <si>
    <t xml:space="preserve"> 2. Thị trấn Ba Chúc</t>
  </si>
  <si>
    <t xml:space="preserve"> 3. Xã Lạc Qưới</t>
  </si>
  <si>
    <t xml:space="preserve"> 4. Xã Lê Trì</t>
  </si>
  <si>
    <t xml:space="preserve"> 5. Xã Vĩnh Gia</t>
  </si>
  <si>
    <t xml:space="preserve"> 6. Xã Vĩnh Phước</t>
  </si>
  <si>
    <t xml:space="preserve"> 7. Xã Châu Lăng</t>
  </si>
  <si>
    <t xml:space="preserve"> 8. Xã Lương Phi</t>
  </si>
  <si>
    <t xml:space="preserve"> 9. Xã Lương An Trà</t>
  </si>
  <si>
    <t>10. Xã Tà Đảnh</t>
  </si>
  <si>
    <t>11. Xã Núi Tô</t>
  </si>
  <si>
    <t>12. Xã An Tức</t>
  </si>
  <si>
    <t>13. Xã Cô Tô</t>
  </si>
  <si>
    <t>14. Xã Tân Tuyến</t>
  </si>
  <si>
    <t>15. Xã Ô Lâm</t>
  </si>
  <si>
    <t>Biểu số : 14</t>
  </si>
  <si>
    <t>DIỆN TÍCH - NĂNG SUẤT - SẢN LƯỢNG</t>
  </si>
  <si>
    <t>CÂY LÚA VỤ MÙA</t>
  </si>
  <si>
    <t>Biểu số : 15</t>
  </si>
  <si>
    <t>Biểu số : 16</t>
  </si>
  <si>
    <t>CÂY LÚA VỤ ĐÔNG XUÂN</t>
  </si>
  <si>
    <t>CÂY LÚA VỤ HÈ THU</t>
  </si>
  <si>
    <t>Biểu số : 17</t>
  </si>
  <si>
    <t>CÂY LÚA VỤ BA (THU ĐÔNG)</t>
  </si>
  <si>
    <t>Biểu số : 18</t>
  </si>
  <si>
    <t>Biểu số : 19</t>
  </si>
  <si>
    <t>CÂY KHOAI MỲ</t>
  </si>
  <si>
    <t>Biểu số : 20</t>
  </si>
  <si>
    <t>DIỆN TÍCH CÂY LÚA VỤ MÙA</t>
  </si>
  <si>
    <t>NĂNG SUẤT CÂY LÚA VỤ MÙA</t>
  </si>
  <si>
    <t>ĐVT : Tạ/ha</t>
  </si>
  <si>
    <t>Biểu số : 22</t>
  </si>
  <si>
    <t>Biểu số : 21</t>
  </si>
  <si>
    <t>SẢN LƯỢNG CÂY LÚA VỤ MÙA</t>
  </si>
  <si>
    <t>Biểu số : 23</t>
  </si>
  <si>
    <t xml:space="preserve"> DIỆN TÍCH CÂY LÚA VỤ ĐÔNG XUÂN</t>
  </si>
  <si>
    <t>Biểu số : 24</t>
  </si>
  <si>
    <t>Biểu số : 25</t>
  </si>
  <si>
    <t>NĂNG SUẤT CÂY LÚA</t>
  </si>
  <si>
    <t xml:space="preserve">VỤ ĐÔNG XUÂN  </t>
  </si>
  <si>
    <t>SẢN LƯỢNG CÂY LÚA</t>
  </si>
  <si>
    <t>VỤ ĐÔNG XUÂN</t>
  </si>
  <si>
    <t>Biểu số : 26</t>
  </si>
  <si>
    <t>Biểu số : 27</t>
  </si>
  <si>
    <t>DIỆN TÍCH CÂY LÚA VỤ HÈ THU</t>
  </si>
  <si>
    <t>Biểu số : 28</t>
  </si>
  <si>
    <t>NĂNG SUẤT CÂY LÚA VỤ HÈ THU</t>
  </si>
  <si>
    <t>Biểu số : 29</t>
  </si>
  <si>
    <t>SẢN LƯỢNG CÂY LÚA VỤ HÈ THU</t>
  </si>
  <si>
    <t>Biểu số : 30</t>
  </si>
  <si>
    <t>DIỆN TÍCH CÂY LÚA VỤ BA</t>
  </si>
  <si>
    <t>Biểu số : 31</t>
  </si>
  <si>
    <t>NĂNG SUẤT CÂY LÚA VỤ BA</t>
  </si>
  <si>
    <t>Biểu số : 32</t>
  </si>
  <si>
    <t>SẢN LƯỢNG CÂY LÚA VỤ BA</t>
  </si>
  <si>
    <t>Biểu số : 33</t>
  </si>
  <si>
    <t>DIỆN TÍCH CÂY KHOAI MỲ</t>
  </si>
  <si>
    <t>Biểu số : 34</t>
  </si>
  <si>
    <t>NĂNG SUẤT CÂY KHOAI MỲ</t>
  </si>
  <si>
    <t>Biểu số : 35</t>
  </si>
  <si>
    <t>SẢN LƯỢNG CÂY KHOAI MỲ</t>
  </si>
  <si>
    <t>Biểu số : 36</t>
  </si>
  <si>
    <t>DIỆN TÍCH CÂY ĐẬU XANH</t>
  </si>
  <si>
    <t>Biểu số : 37</t>
  </si>
  <si>
    <t>NĂNG SUẤT CÂY ĐẬU XANH</t>
  </si>
  <si>
    <t>Biểu số : 38</t>
  </si>
  <si>
    <t>SẢN LƯỢNG CÂY ĐẬU XANH</t>
  </si>
  <si>
    <t>Biểu số : 39</t>
  </si>
  <si>
    <t>CHĂN NUÔI</t>
  </si>
  <si>
    <t xml:space="preserve"> 1. Trâu</t>
  </si>
  <si>
    <t xml:space="preserve">     TĐ: Cày kéo</t>
  </si>
  <si>
    <t xml:space="preserve"> 2. Bò</t>
  </si>
  <si>
    <t xml:space="preserve"> 3. Heo 
    (không kể heo sữa)</t>
  </si>
  <si>
    <t xml:space="preserve"> 4. Gà</t>
  </si>
  <si>
    <t xml:space="preserve">     TĐ: Gà nuôi CN</t>
  </si>
  <si>
    <t xml:space="preserve">      - Mái đẻ</t>
  </si>
  <si>
    <t xml:space="preserve"> 5. Vịt</t>
  </si>
  <si>
    <t xml:space="preserve">     TĐ: - Vịt đàn</t>
  </si>
  <si>
    <t xml:space="preserve">           - Mái đẻ</t>
  </si>
  <si>
    <t xml:space="preserve"> 6. Dê, cừu, ngựa</t>
  </si>
  <si>
    <t xml:space="preserve"> 7. Số bè cá</t>
  </si>
  <si>
    <t>Cái</t>
  </si>
  <si>
    <t xml:space="preserve">  * Diện tích nuôi cá</t>
  </si>
  <si>
    <t xml:space="preserve">   - Chân ruộng</t>
  </si>
  <si>
    <t xml:space="preserve">   - Ao hầm</t>
  </si>
  <si>
    <t xml:space="preserve">  * Diện tích nuôi tôm</t>
  </si>
  <si>
    <t>Biểu số : 40</t>
  </si>
  <si>
    <t>SẢN PHẨM CHĂN NUÔI GIA SÚC</t>
  </si>
  <si>
    <t>GIA CẦM VÀ THỦY SẢN</t>
  </si>
  <si>
    <t xml:space="preserve">      + Trâu</t>
  </si>
  <si>
    <t xml:space="preserve">      + Bò</t>
  </si>
  <si>
    <t xml:space="preserve">      + Gà</t>
  </si>
  <si>
    <t>II. Sản lượng thủy sàn</t>
  </si>
  <si>
    <t xml:space="preserve"> - Sản lượng cá</t>
  </si>
  <si>
    <t xml:space="preserve">  + Nuôi bè</t>
  </si>
  <si>
    <t xml:space="preserve">  + Nuôi hầm, chân ruộng</t>
  </si>
  <si>
    <t>I. Sản lượng thịt hơi
   xuất chuồng</t>
  </si>
  <si>
    <t xml:space="preserve">      + Vịt</t>
  </si>
  <si>
    <t>Biểu số : 41</t>
  </si>
  <si>
    <t>DIỆN TÍCH TRỒNG RỪNG MỚI TẬP TRUNG</t>
  </si>
  <si>
    <t xml:space="preserve"> * Chia theo TPKT</t>
  </si>
  <si>
    <t xml:space="preserve">  - Quốc doanh</t>
  </si>
  <si>
    <t xml:space="preserve">  - Tổ chức khác</t>
  </si>
  <si>
    <t xml:space="preserve">  - Hộ gia đình</t>
  </si>
  <si>
    <t xml:space="preserve"> * Chia theo Xã, Thị trấn</t>
  </si>
  <si>
    <t>Biểu số : 42</t>
  </si>
  <si>
    <t>DIỆN TÍCH CÂY TRỒNG PHÂN TÁN</t>
  </si>
  <si>
    <t>ĐVT: 1.000 cây</t>
  </si>
  <si>
    <t>Biểu số : 43</t>
  </si>
  <si>
    <t>MÁY MÓC PHỤC VỤ NÔNG NGHIỆP</t>
  </si>
  <si>
    <t xml:space="preserve"> 1. Máy kéo</t>
  </si>
  <si>
    <t>Chiếc</t>
  </si>
  <si>
    <t xml:space="preserve">   - Tổng công suất</t>
  </si>
  <si>
    <t xml:space="preserve"> 2. Máy động lực</t>
  </si>
  <si>
    <t xml:space="preserve">  a. Động cơ điện</t>
  </si>
  <si>
    <t xml:space="preserve">      Công suất</t>
  </si>
  <si>
    <t xml:space="preserve">  b. Động cơ Diesel</t>
  </si>
  <si>
    <t xml:space="preserve">  c. Động cơ chạy xăng</t>
  </si>
  <si>
    <t xml:space="preserve"> 3. Máy công tác</t>
  </si>
  <si>
    <t xml:space="preserve">  a. Máy bơm nước</t>
  </si>
  <si>
    <t xml:space="preserve">      Sản lượng</t>
  </si>
  <si>
    <t xml:space="preserve">  b. Máy tuốt lúa</t>
  </si>
  <si>
    <t xml:space="preserve">      Năng suất</t>
  </si>
  <si>
    <t xml:space="preserve">  c. Máy xay xát</t>
  </si>
  <si>
    <t>Tấn/H</t>
  </si>
  <si>
    <t xml:space="preserve">  d. Máy bơm thuốc trừ sâu</t>
  </si>
  <si>
    <t xml:space="preserve">  e. Máy công tác</t>
  </si>
  <si>
    <t xml:space="preserve">  f. Máy gặt lúa</t>
  </si>
  <si>
    <r>
      <t>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/H</t>
    </r>
  </si>
  <si>
    <t>Biểu số : 44</t>
  </si>
  <si>
    <t>ĐÀN HEO (Không kể heo sữa)</t>
  </si>
  <si>
    <t xml:space="preserve">           ĐVT: Con</t>
  </si>
  <si>
    <t>Biểu số : 45</t>
  </si>
  <si>
    <t>ĐÀN BÒ</t>
  </si>
  <si>
    <t xml:space="preserve"> TĐ : - Cày kéo</t>
  </si>
  <si>
    <t xml:space="preserve">        - Cái trên 2 tuổi</t>
  </si>
  <si>
    <t>* Phân theo Xã, Thị trấn</t>
  </si>
  <si>
    <t>GIAO THÔNG VẬN TẢI</t>
  </si>
  <si>
    <t>Biểu số : 46</t>
  </si>
  <si>
    <t>CƠ SỞ &amp; LAO ĐỘNG CN - TTCN NQD</t>
  </si>
  <si>
    <t>Phân theo ngành Kinh tế</t>
  </si>
  <si>
    <t>Cơ 
sở</t>
  </si>
  <si>
    <t>Lao động</t>
  </si>
  <si>
    <r>
      <t>I. Ch</t>
    </r>
    <r>
      <rPr>
        <sz val="10"/>
        <rFont val="Arial Narrow"/>
        <family val="2"/>
      </rPr>
      <t>i</t>
    </r>
    <r>
      <rPr>
        <b/>
        <sz val="10"/>
        <rFont val="Arial Narrow"/>
        <family val="2"/>
      </rPr>
      <t>a theo ngành cấp I</t>
    </r>
  </si>
  <si>
    <t xml:space="preserve"> Công nghiệp khai thác mỏ</t>
  </si>
  <si>
    <t xml:space="preserve"> Công nghiệp chế biến</t>
  </si>
  <si>
    <t xml:space="preserve"> Công nghiệp điện, nước</t>
  </si>
  <si>
    <r>
      <t>II. Ch</t>
    </r>
    <r>
      <rPr>
        <sz val="10"/>
        <rFont val="Arial Narrow"/>
        <family val="2"/>
      </rPr>
      <t>i</t>
    </r>
    <r>
      <rPr>
        <b/>
        <sz val="10"/>
        <rFont val="Arial Narrow"/>
        <family val="2"/>
      </rPr>
      <t>a theo ngành cấp II</t>
    </r>
  </si>
  <si>
    <t xml:space="preserve"> - Khai thác đá và mỏ khác</t>
  </si>
  <si>
    <t xml:space="preserve"> - SX thực phẩm và đồ uống</t>
  </si>
  <si>
    <t xml:space="preserve"> - Dệt</t>
  </si>
  <si>
    <t xml:space="preserve"> - SX trang phục</t>
  </si>
  <si>
    <t xml:space="preserve"> - Sơ chế da</t>
  </si>
  <si>
    <t xml:space="preserve"> - Chế biến gỗ &amp; SP từ gỗ</t>
  </si>
  <si>
    <t xml:space="preserve"> - Xuất bản in và sao ghi</t>
  </si>
  <si>
    <t xml:space="preserve"> - SX hóa chất &amp; các SPHC</t>
  </si>
  <si>
    <t xml:space="preserve"> - SX các SP từ ch.khoáng
   phi kim loại</t>
  </si>
  <si>
    <t xml:space="preserve"> - SX các SP từ kim loại</t>
  </si>
  <si>
    <t xml:space="preserve"> - SX MMTB điện</t>
  </si>
  <si>
    <t xml:space="preserve"> - SX &amp; PP điện, nước</t>
  </si>
  <si>
    <t>Ghi Chú: Năm 2007 có 3 DNTN cung cấp nước</t>
  </si>
  <si>
    <t>Biểu số : 47</t>
  </si>
  <si>
    <t>Biểu số : 48</t>
  </si>
  <si>
    <t>GIÁ TRỊ SẢN XUẤT CÔNG NGHIỆP - TTCN</t>
  </si>
  <si>
    <t>(Theo giá cố định)</t>
  </si>
  <si>
    <t>I. PHÂN THEO TP KINH TẾ</t>
  </si>
  <si>
    <t xml:space="preserve"> -  Nhà nước</t>
  </si>
  <si>
    <t xml:space="preserve"> - Tập thể</t>
  </si>
  <si>
    <t xml:space="preserve"> - Tư nhân</t>
  </si>
  <si>
    <t>II. Chia theo ngành 
    công nghiệp cấp I</t>
  </si>
  <si>
    <t xml:space="preserve"> * Công nghiệp khai thác mỏ</t>
  </si>
  <si>
    <t xml:space="preserve"> * Công nghiệp chế biến</t>
  </si>
  <si>
    <t xml:space="preserve"> * SX và phân phối điện, nước</t>
  </si>
  <si>
    <t>III. Chia theo ngành 
     công nghiệp cấp II</t>
  </si>
  <si>
    <t xml:space="preserve"> - SX hóa chấtt &amp; các SPHC</t>
  </si>
  <si>
    <t xml:space="preserve"> - SX các SP từ chất khoáng
    phi kim loại</t>
  </si>
  <si>
    <t xml:space="preserve"> - SX máy móc thiết bị</t>
  </si>
  <si>
    <t xml:space="preserve"> - SX MM và TB điện</t>
  </si>
  <si>
    <t xml:space="preserve"> - SX giường tủ bàn ghế và
   các sản phẩm khác</t>
  </si>
  <si>
    <t xml:space="preserve"> - SX và phân phối điện, nước</t>
  </si>
  <si>
    <t>Biểu số : 49</t>
  </si>
  <si>
    <t>SẢN PHẨM CHỦ YẾU</t>
  </si>
  <si>
    <t>CN - TTCN NGOÀI QUỐC DOANH</t>
  </si>
  <si>
    <t>Tên sản phẩm</t>
  </si>
  <si>
    <t xml:space="preserve"> - Nước mắm</t>
  </si>
  <si>
    <t>Lít</t>
  </si>
  <si>
    <t xml:space="preserve"> - Gạo ngô xay xát</t>
  </si>
  <si>
    <t xml:space="preserve"> - Bánh kẹo các loại</t>
  </si>
  <si>
    <t xml:space="preserve"> - Nước chấm</t>
  </si>
  <si>
    <t xml:space="preserve"> - Rượu trắng</t>
  </si>
  <si>
    <t xml:space="preserve"> - Hàng thêu</t>
  </si>
  <si>
    <t>Bộ</t>
  </si>
  <si>
    <t xml:space="preserve"> - Quần áo may sẳn</t>
  </si>
  <si>
    <t xml:space="preserve"> - Giày dép da các loại</t>
  </si>
  <si>
    <t>đôi</t>
  </si>
  <si>
    <t xml:space="preserve"> - Gỗ xẽ các loại</t>
  </si>
  <si>
    <t xml:space="preserve"> - Ngói lợp</t>
  </si>
  <si>
    <t xml:space="preserve"> - Gạch lát hoa</t>
  </si>
  <si>
    <t xml:space="preserve"> - Nông cụ cầm tay</t>
  </si>
  <si>
    <t xml:space="preserve"> - Đồ tol sắ tây</t>
  </si>
  <si>
    <t>1000cái</t>
  </si>
  <si>
    <r>
      <t>m</t>
    </r>
    <r>
      <rPr>
        <vertAlign val="superscript"/>
        <sz val="10"/>
        <rFont val="Arial Narrow"/>
        <family val="2"/>
      </rPr>
      <t>3</t>
    </r>
  </si>
  <si>
    <t>1000viên</t>
  </si>
  <si>
    <t>Biểu số : 50</t>
  </si>
  <si>
    <t>KHỐI LƯỢNG HÀNG HÓA</t>
  </si>
  <si>
    <t>VẬN CHUYỂN - LUÂN CHUYỂN</t>
  </si>
  <si>
    <t>(1.000 tấn)</t>
  </si>
  <si>
    <t>I - Phân theo ngành kinh tế</t>
  </si>
  <si>
    <t xml:space="preserve">  - Cá thể</t>
  </si>
  <si>
    <t xml:space="preserve">   - Đường bộ</t>
  </si>
  <si>
    <t xml:space="preserve">   - Đuờng sông</t>
  </si>
  <si>
    <t>II - Phân theo ngành vận tải</t>
  </si>
  <si>
    <t>KL HÀNG HÓA luân chuyển</t>
  </si>
  <si>
    <t>KL HÀNG HÓA vận chuyển</t>
  </si>
  <si>
    <t>Biểu số : 51</t>
  </si>
  <si>
    <t>KHỐI LƯỢNG HÀNH KHÁCH</t>
  </si>
  <si>
    <t>KL Hành khách vận chuyển</t>
  </si>
  <si>
    <t>(1.000 tấn/km)</t>
  </si>
  <si>
    <t>(1000 người)</t>
  </si>
  <si>
    <t>KL Hành khách luân chuyển</t>
  </si>
  <si>
    <t>(1000 người/km)</t>
  </si>
  <si>
    <t>Biểu số : 52</t>
  </si>
  <si>
    <t>NĂNG LỰC VẬN TẢI</t>
  </si>
  <si>
    <t>(Thời điểm 31/12 hàng năm )</t>
  </si>
  <si>
    <t>Số
lượng</t>
  </si>
  <si>
    <t>Công 
suất</t>
  </si>
  <si>
    <t>ĐVT
công 
suất</t>
  </si>
  <si>
    <t>C/Tấn</t>
  </si>
  <si>
    <t>C/ghế</t>
  </si>
  <si>
    <t>I. PTVT đường bộ</t>
  </si>
  <si>
    <t>1. Xe tải hàng hóa</t>
  </si>
  <si>
    <t xml:space="preserve"> - Xe có trọng tải dưới 2 tấn</t>
  </si>
  <si>
    <t>2. Xe vận tải hành khách</t>
  </si>
  <si>
    <t xml:space="preserve"> - Xe loại 2 bánh cơ giới</t>
  </si>
  <si>
    <t xml:space="preserve">  + Xe honda đầu</t>
  </si>
  <si>
    <t xml:space="preserve"> - Các loại xe thô sơ 
   dùng chở khách
   (xe lôI, xe ngựa)</t>
  </si>
  <si>
    <t xml:space="preserve"> II- PT VT đường sông</t>
  </si>
  <si>
    <t xml:space="preserve"> 1. Tàu hàng</t>
  </si>
  <si>
    <t xml:space="preserve"> - Từ 1 đến dưới 5 tấn</t>
  </si>
  <si>
    <t xml:space="preserve"> - Xe từ 2 - dưới 5 tấn</t>
  </si>
  <si>
    <t xml:space="preserve"> - Xe từ 5 - dưới 10 tấn</t>
  </si>
  <si>
    <t xml:space="preserve"> - Xe từ 10 - dưới 15 tấn</t>
  </si>
  <si>
    <t xml:space="preserve"> - Xe từ 5 đến 10 ghế  </t>
  </si>
  <si>
    <t xml:space="preserve"> - Xe từ 11 đến 20 ghế</t>
  </si>
  <si>
    <t xml:space="preserve"> - Xe từ 21 đến 30 ghế</t>
  </si>
  <si>
    <t xml:space="preserve"> - Xe từ 31 đến 40 ghế</t>
  </si>
  <si>
    <t xml:space="preserve"> - Xe từ 41 đến 50 ghế</t>
  </si>
  <si>
    <t xml:space="preserve"> - Xe từ 51 chỗ ngồi trở lên </t>
  </si>
  <si>
    <t xml:space="preserve"> - Từ 5 đến dưới 10 tấn</t>
  </si>
  <si>
    <t xml:space="preserve"> - Từ 10 đến dưới 20 tấn</t>
  </si>
  <si>
    <t xml:space="preserve"> - Từ 20 đến dưới 30 tấn</t>
  </si>
  <si>
    <t>Biểu số : 53</t>
  </si>
  <si>
    <t>SỐ LƯỢNG PHƯƠNG TIỆN</t>
  </si>
  <si>
    <t>ĐVT: Chiếc</t>
  </si>
  <si>
    <t>Vận tải hàng hóa</t>
  </si>
  <si>
    <t>Đường 
bộ</t>
  </si>
  <si>
    <t>Đuờng 
sông</t>
  </si>
  <si>
    <t>Vận tải hành khách</t>
  </si>
  <si>
    <t>Biểu số : 54</t>
  </si>
  <si>
    <t>IV - TÀI CHÍNH - NGÂN HÀNG</t>
  </si>
  <si>
    <t>THU CHI NGÂN SÁCH NHÀ NƯỚC</t>
  </si>
  <si>
    <t>Cấp huyện</t>
  </si>
  <si>
    <t>ĐVT: Triệu đồng</t>
  </si>
  <si>
    <t>1. Thu từ khu vực kinh tế 
    quốc doanh</t>
  </si>
  <si>
    <t xml:space="preserve"> 2. Thu thuế CTN</t>
  </si>
  <si>
    <t xml:space="preserve"> 3. Thu thuế Nông nghiệp</t>
  </si>
  <si>
    <t xml:space="preserve"> 4. Thu khác</t>
  </si>
  <si>
    <t xml:space="preserve"> 5. Thu kết dư</t>
  </si>
  <si>
    <t xml:space="preserve"> 6. Thu chuyển giao</t>
  </si>
  <si>
    <t xml:space="preserve"> 1. Chi xây dựng cơ bản</t>
  </si>
  <si>
    <t xml:space="preserve"> 2. Chi thường xuyên</t>
  </si>
  <si>
    <t>* CÂN ĐỐI</t>
  </si>
  <si>
    <t>Biểu số : 55</t>
  </si>
  <si>
    <t>THU CHI NGÂN SÁCH XÃ</t>
  </si>
  <si>
    <t>(Phân theo khoản mục)</t>
  </si>
  <si>
    <t xml:space="preserve"> Trong đó:</t>
  </si>
  <si>
    <t xml:space="preserve"> A. Thu từ kinh tế xã</t>
  </si>
  <si>
    <t xml:space="preserve">  1. Thu sự nghiệp</t>
  </si>
  <si>
    <t xml:space="preserve">  3. Thu khác</t>
  </si>
  <si>
    <t xml:space="preserve">  4. Nhân dân đóng góp</t>
  </si>
  <si>
    <t xml:space="preserve"> B. Thu kết dư</t>
  </si>
  <si>
    <t xml:space="preserve"> C. Thu trợ cấp</t>
  </si>
  <si>
    <t xml:space="preserve"> B. Chi thường xuyên</t>
  </si>
  <si>
    <t xml:space="preserve"> 1. Chi sự nghiệp kinh tế</t>
  </si>
  <si>
    <t xml:space="preserve">  a. Chi sự nghiệp Văn xã</t>
  </si>
  <si>
    <t xml:space="preserve">  b. Chi quản lý Nhà nước</t>
  </si>
  <si>
    <t xml:space="preserve">  c. Chi khác</t>
  </si>
  <si>
    <t xml:space="preserve"> C. Chi tạm ứng</t>
  </si>
  <si>
    <t>Biểu số : 56</t>
  </si>
  <si>
    <t>THU CHI NGÂN SÁCH XÃ, THỊ TRẤN</t>
  </si>
  <si>
    <t>Biểu số : 57</t>
  </si>
  <si>
    <t>THU CHI TIỀN MẶT</t>
  </si>
  <si>
    <t>QUA QŨY NGÂN HÀNG</t>
  </si>
  <si>
    <t>TỔNG THU</t>
  </si>
  <si>
    <t xml:space="preserve"> - Thu tiết kiệm</t>
  </si>
  <si>
    <t xml:space="preserve"> - Thu kỳ phiếu</t>
  </si>
  <si>
    <t xml:space="preserve"> - Thu nợ</t>
  </si>
  <si>
    <t xml:space="preserve"> - Thu tiền gửi kho bạc</t>
  </si>
  <si>
    <t xml:space="preserve"> - Thu khác</t>
  </si>
  <si>
    <t>TỔNG CHI</t>
  </si>
  <si>
    <t xml:space="preserve"> - Chi lương</t>
  </si>
  <si>
    <t xml:space="preserve"> - Chi tiết kiệm</t>
  </si>
  <si>
    <t xml:space="preserve"> - Chi kỳ phiếu</t>
  </si>
  <si>
    <t xml:space="preserve"> - Chi tiền gửi kho bạc</t>
  </si>
  <si>
    <t xml:space="preserve"> - Chi khác</t>
  </si>
  <si>
    <t>CÂN ĐỐI</t>
  </si>
  <si>
    <t>Biểu số : 58</t>
  </si>
  <si>
    <t>NGÂN HÀNG CHO VAY</t>
  </si>
  <si>
    <t>A. CHO VAY NGẮN HẠN</t>
  </si>
  <si>
    <t xml:space="preserve"> Số dư cuối năm</t>
  </si>
  <si>
    <t xml:space="preserve"> I. Phân theo TP kinh tế</t>
  </si>
  <si>
    <t xml:space="preserve"> - Cá thể</t>
  </si>
  <si>
    <t xml:space="preserve"> II. Phân theo NGÀNH KT</t>
  </si>
  <si>
    <t xml:space="preserve"> - Công nghiệp</t>
  </si>
  <si>
    <t xml:space="preserve"> - Thương nghiệp</t>
  </si>
  <si>
    <t xml:space="preserve"> - Nông nghiệp</t>
  </si>
  <si>
    <t xml:space="preserve"> - SX vật chất khác</t>
  </si>
  <si>
    <t>B. CHO VAY DÀI HẠN</t>
  </si>
  <si>
    <t xml:space="preserve">  Số dư cuối năm</t>
  </si>
  <si>
    <t xml:space="preserve"> Phân theo TP kinh tế</t>
  </si>
  <si>
    <t>Biểu số : 59</t>
  </si>
  <si>
    <t>VỐN ĐẦU TƯ XÂY DỰNG CƠ BẢN</t>
  </si>
  <si>
    <t>TÊN CÔNG TRÌNH</t>
  </si>
  <si>
    <t>TỔNG SỐ VỐN ĐẦU TƯ</t>
  </si>
  <si>
    <t>I . ĐT có tính chất SXVC</t>
  </si>
  <si>
    <t xml:space="preserve"> 1. Hệ thống điện</t>
  </si>
  <si>
    <t xml:space="preserve"> 2. Hệ thống giao thông</t>
  </si>
  <si>
    <t xml:space="preserve"> 4. Hệ thống nước</t>
  </si>
  <si>
    <t xml:space="preserve"> 5. Công nghiệp chế biến</t>
  </si>
  <si>
    <t xml:space="preserve"> 1. Giáo dục đào tạo</t>
  </si>
  <si>
    <t xml:space="preserve"> 2. Y tế</t>
  </si>
  <si>
    <t xml:space="preserve"> 3. Văn hóa TT - TDTT</t>
  </si>
  <si>
    <t xml:space="preserve"> 5. Công trình công cộng</t>
  </si>
  <si>
    <t>V - Y TẾ - GIÁO DỤC</t>
  </si>
  <si>
    <t>VĂN HÓA - THỂ THAO</t>
  </si>
  <si>
    <t>Biểu số : 60</t>
  </si>
  <si>
    <t>GIÁO DỤC</t>
  </si>
  <si>
    <t xml:space="preserve"> I. Mầm non</t>
  </si>
  <si>
    <t xml:space="preserve">   (Nhà trẻ - Mẫu giáo)</t>
  </si>
  <si>
    <t xml:space="preserve"> - Trường</t>
  </si>
  <si>
    <t xml:space="preserve"> - Lớp</t>
  </si>
  <si>
    <t xml:space="preserve"> - Học sinh</t>
  </si>
  <si>
    <t xml:space="preserve"> - Giáo viên</t>
  </si>
  <si>
    <t>Trường</t>
  </si>
  <si>
    <t>Lớp</t>
  </si>
  <si>
    <t xml:space="preserve"> II. Tiểu học</t>
  </si>
  <si>
    <t xml:space="preserve"> III. Trung học cơ sở</t>
  </si>
  <si>
    <t xml:space="preserve"> IV. THPT (Cấp III)</t>
  </si>
  <si>
    <t xml:space="preserve"> Năm học</t>
  </si>
  <si>
    <t>Biểu số : 61</t>
  </si>
  <si>
    <t>TÌNH HÌNH GIÁO DỤC MẦM NON</t>
  </si>
  <si>
    <t>(Nhà trẻ và mẫu giáo)</t>
  </si>
  <si>
    <t>Học sinh</t>
  </si>
  <si>
    <t>Giáo viên</t>
  </si>
  <si>
    <t xml:space="preserve"> Năm học  2009 - 2010</t>
  </si>
  <si>
    <t>Biểu số : 62</t>
  </si>
  <si>
    <t>TÌNH HÌNH GIÁO DỤC TIỂU HỌC</t>
  </si>
  <si>
    <t xml:space="preserve"> * Phân theo xã, thị trấn</t>
  </si>
  <si>
    <t>TÌNH HÌNH GIÁO DỤC THCS VÀ THPT</t>
  </si>
  <si>
    <t xml:space="preserve"> A. Trung học cơ sở</t>
  </si>
  <si>
    <t>B. Trung học phổ thông</t>
  </si>
  <si>
    <t xml:space="preserve"> 3. Xã Châu Lăng</t>
  </si>
  <si>
    <t>Biểu số : 63</t>
  </si>
  <si>
    <t>Biểu số : 64</t>
  </si>
  <si>
    <t>HỌC SINH PHỔ THÔNG Ở CUỐI CẤP</t>
  </si>
  <si>
    <t>Tiểu học</t>
  </si>
  <si>
    <t>Trung học
cơ sở</t>
  </si>
  <si>
    <t>Trung học
phổ thông</t>
  </si>
  <si>
    <t>Biểu số : 65</t>
  </si>
  <si>
    <t xml:space="preserve"> I. Số cơ sở y tế</t>
  </si>
  <si>
    <t xml:space="preserve"> - Bệnh viện</t>
  </si>
  <si>
    <t xml:space="preserve"> - Phòng khám khu vực</t>
  </si>
  <si>
    <t xml:space="preserve"> - Trạm y tế xã, thị trấn</t>
  </si>
  <si>
    <t xml:space="preserve"> - Trạm, phòng khám KHHGĐ</t>
  </si>
  <si>
    <t xml:space="preserve"> II. Số giường bệnh</t>
  </si>
  <si>
    <r>
      <t xml:space="preserve"> III. Cán bộ ngành y</t>
    </r>
    <r>
      <rPr>
        <sz val="10"/>
        <rFont val="Arial"/>
        <family val="2"/>
      </rPr>
      <t xml:space="preserve"> (Người)</t>
    </r>
  </si>
  <si>
    <t xml:space="preserve">  - Bác sĩ</t>
  </si>
  <si>
    <t xml:space="preserve">  - Y sĩ</t>
  </si>
  <si>
    <t xml:space="preserve">  - Nữ hộ sinh trung học</t>
  </si>
  <si>
    <t xml:space="preserve">  - Khác</t>
  </si>
  <si>
    <r>
      <t xml:space="preserve"> IV. Cán bộ ngành dược</t>
    </r>
    <r>
      <rPr>
        <sz val="10"/>
        <rFont val="Arial"/>
        <family val="2"/>
      </rPr>
      <t xml:space="preserve"> (Người)</t>
    </r>
  </si>
  <si>
    <t xml:space="preserve">  - Dược sĩ cao cấp</t>
  </si>
  <si>
    <t xml:space="preserve">  - Dược sĩ trung cấp</t>
  </si>
  <si>
    <t xml:space="preserve">  - Dược tá</t>
  </si>
  <si>
    <t>CƠ SỞ VÀ CÁN BỘ Y TẾ</t>
  </si>
  <si>
    <t>Biểu số : 66</t>
  </si>
  <si>
    <t>SỐ LƯỢNG CÁN BỘ Y TẾ</t>
  </si>
  <si>
    <t>TĐ:
Bác 
sĩ</t>
  </si>
  <si>
    <t xml:space="preserve"> - Bệnh viện trung tâm</t>
  </si>
  <si>
    <t xml:space="preserve"> - Trạm y tế xã</t>
  </si>
  <si>
    <t xml:space="preserve"> - TT y tế dự phòng</t>
  </si>
  <si>
    <t xml:space="preserve"> * Chia ra xã, thị trấn</t>
  </si>
  <si>
    <t>Biểu số : 67</t>
  </si>
  <si>
    <t>HOẠT ĐỘNG Y TẾ - KHHGĐ</t>
  </si>
  <si>
    <t xml:space="preserve"> * Số lượt người</t>
  </si>
  <si>
    <t xml:space="preserve">  + Khám bệnh các loại</t>
  </si>
  <si>
    <t>Lượt</t>
  </si>
  <si>
    <t xml:space="preserve">  + Điều trị ngoại trú</t>
  </si>
  <si>
    <t xml:space="preserve">  + Điều trị nội trú</t>
  </si>
  <si>
    <t xml:space="preserve"> * Số bệnh nhân chết</t>
  </si>
  <si>
    <t xml:space="preserve"> II. PHỤ KHOA</t>
  </si>
  <si>
    <t xml:space="preserve"> I. KHÁM VÀ ĐIỀU TRỊ</t>
  </si>
  <si>
    <t xml:space="preserve"> - Số lượt người khám phụ khoa</t>
  </si>
  <si>
    <t xml:space="preserve"> - Số người khám thai</t>
  </si>
  <si>
    <t xml:space="preserve"> - Số lần sinh tại các cơ sở y tế</t>
  </si>
  <si>
    <t>Lần</t>
  </si>
  <si>
    <t xml:space="preserve"> III. KẾ HOẠCH HÓA GĐ</t>
  </si>
  <si>
    <t xml:space="preserve"> - Số người dùng capốt</t>
  </si>
  <si>
    <t xml:space="preserve"> - Số người uống thuốc tránh thai</t>
  </si>
  <si>
    <t xml:space="preserve"> - Số người triệt sản</t>
  </si>
  <si>
    <t xml:space="preserve"> - Số người nạo phá thai</t>
  </si>
  <si>
    <t>Biểu số : 68</t>
  </si>
  <si>
    <t>THỂ DỤC - THỂ THAO</t>
  </si>
  <si>
    <t xml:space="preserve">  I. Cơ sở</t>
  </si>
  <si>
    <t xml:space="preserve">   - Sân bóng đá</t>
  </si>
  <si>
    <t xml:space="preserve">   - Sân bóng chuyền</t>
  </si>
  <si>
    <t xml:space="preserve">   - Sân quần vợt</t>
  </si>
  <si>
    <t xml:space="preserve">  II. Số đội thể dục thể thao</t>
  </si>
  <si>
    <t xml:space="preserve">   - Đội bóng đá</t>
  </si>
  <si>
    <t xml:space="preserve"> III. Chuyên viên TDTT</t>
  </si>
  <si>
    <t xml:space="preserve">   - Đại học</t>
  </si>
  <si>
    <t xml:space="preserve">   - Trung học</t>
  </si>
  <si>
    <t xml:space="preserve">   - Huấn luyện viên</t>
  </si>
  <si>
    <t xml:space="preserve"> IV. Phong trào TDTT</t>
  </si>
  <si>
    <t xml:space="preserve"> - Số người luyện tập T/Xuyên</t>
  </si>
  <si>
    <t xml:space="preserve">     TĐ: Học sinh</t>
  </si>
  <si>
    <t>Biểu số : 69</t>
  </si>
  <si>
    <t>VĂN HÓA NGHỆ THUẬT</t>
  </si>
  <si>
    <t xml:space="preserve"> I. Nhà Văn hóa</t>
  </si>
  <si>
    <t xml:space="preserve"> - Số nhà văn hóa</t>
  </si>
  <si>
    <t xml:space="preserve">  Chia ra: + Cấp huyện</t>
  </si>
  <si>
    <t xml:space="preserve">              + Cấp xã</t>
  </si>
  <si>
    <t xml:space="preserve"> - Số buổi hoạt động</t>
  </si>
  <si>
    <t xml:space="preserve"> II. Thư Viện</t>
  </si>
  <si>
    <t xml:space="preserve"> - Số thư viện</t>
  </si>
  <si>
    <t xml:space="preserve">              + Khác</t>
  </si>
  <si>
    <t xml:space="preserve"> - Tổng số lượng sách</t>
  </si>
  <si>
    <t xml:space="preserve">   TĐ: Sách mới bổ sung</t>
  </si>
  <si>
    <t xml:space="preserve"> - Số lượt người đọc</t>
  </si>
  <si>
    <t xml:space="preserve"> III. Nghệ thuật</t>
  </si>
  <si>
    <t xml:space="preserve"> - Rạp hát chiếu phim</t>
  </si>
  <si>
    <t xml:space="preserve"> - Số đội văn nghệ</t>
  </si>
  <si>
    <t xml:space="preserve"> - Số đoàn nghệ thuật</t>
  </si>
  <si>
    <t xml:space="preserve"> - Số buổi biểu diễn</t>
  </si>
  <si>
    <t>Biểu số : 70</t>
  </si>
  <si>
    <t>GIA ĐÌNH TBLS, CÓ CÔNG CÁCH MẠNG</t>
  </si>
  <si>
    <t>(Theo số liệu Phòng LĐ - TB&amp;XH Huyện)</t>
  </si>
  <si>
    <t>GĐTBLS-GĐ có công cách mạng</t>
  </si>
  <si>
    <t>Thương binh</t>
  </si>
  <si>
    <t>Liệt sĩ</t>
  </si>
  <si>
    <t>Có công CM</t>
  </si>
  <si>
    <t>Biểu số : 70 (tiếp theo)</t>
  </si>
  <si>
    <t>Đã giải quyết nhà tình nghĩa</t>
  </si>
  <si>
    <t xml:space="preserve">   đối tượng sau :</t>
  </si>
  <si>
    <t xml:space="preserve">   - Năm 2009 sửa chữa nhà 02 căn =  24tr (đ/tượng hộ chính sách)</t>
  </si>
  <si>
    <t>Biểu số : 71</t>
  </si>
  <si>
    <t>CHÙA VÀ SƯ SÃI KHƠME</t>
  </si>
  <si>
    <t>CHÙA</t>
  </si>
  <si>
    <t>SƯ SÃI</t>
  </si>
  <si>
    <t>Biểu số : 72</t>
  </si>
  <si>
    <t>CHÙA (AM) VÀ NGƯỜI TRỤ TRÌ</t>
  </si>
  <si>
    <t>CÁC CHÙA NGƯỜI KINH</t>
  </si>
  <si>
    <t>CHÙA 
(AM)</t>
  </si>
  <si>
    <t>NGƯỜI
TRỤ TRÌ</t>
  </si>
  <si>
    <t>Biểu số : 73</t>
  </si>
  <si>
    <t>DANH MỤC CÁC ĐƠN VỊ HÀNH CHÍNH</t>
  </si>
  <si>
    <t>TT</t>
  </si>
  <si>
    <t>MÃ XÃ</t>
  </si>
  <si>
    <t>Mã ấp</t>
  </si>
  <si>
    <t xml:space="preserve">891 - HUYỆN TRI TÔN </t>
  </si>
  <si>
    <t xml:space="preserve"> Thị Trấn Tri Tôn (30544)</t>
  </si>
  <si>
    <t>Khóm 1</t>
  </si>
  <si>
    <t>Khóm 2</t>
  </si>
  <si>
    <t>Khóm 3</t>
  </si>
  <si>
    <t>Khóm 4</t>
  </si>
  <si>
    <t>Khóm 5</t>
  </si>
  <si>
    <t>Khóm 6</t>
  </si>
  <si>
    <t xml:space="preserve"> Thị Trấn Ba Chúc  (30547)</t>
  </si>
  <si>
    <t>Khóm An Bình</t>
  </si>
  <si>
    <t>Khóm An Hòa A</t>
  </si>
  <si>
    <t>Khóm An Hòa B</t>
  </si>
  <si>
    <t>Khóm Thanh Lương</t>
  </si>
  <si>
    <t>Khóm An Định A</t>
  </si>
  <si>
    <t>Khóm An Định B</t>
  </si>
  <si>
    <t>Khóm Núi Nước</t>
  </si>
  <si>
    <t xml:space="preserve"> Xã Lạc Qưới (30550)</t>
  </si>
  <si>
    <t>Ấp Vĩnh Hòa</t>
  </si>
  <si>
    <t>Ấp Vĩnh Qưới</t>
  </si>
  <si>
    <t>Ấp Vĩnh Phú</t>
  </si>
  <si>
    <t>Ấp Vĩnh Thuận</t>
  </si>
  <si>
    <t xml:space="preserve"> Xã Lê Trì (30553)</t>
  </si>
  <si>
    <t>Ấp An Thạnh</t>
  </si>
  <si>
    <t>Ấp Trung An</t>
  </si>
  <si>
    <t>Ấp Sóc Tức</t>
  </si>
  <si>
    <t xml:space="preserve"> Xã Vĩnh Gia (30556)</t>
  </si>
  <si>
    <t>Ấp Vĩnh Hiệp</t>
  </si>
  <si>
    <t>Ấp Vĩnh Cầu</t>
  </si>
  <si>
    <t>Ấp Vĩnh Lạc</t>
  </si>
  <si>
    <t xml:space="preserve"> Xã Vĩnh Phước (30559)</t>
  </si>
  <si>
    <t>Ấp An Phước</t>
  </si>
  <si>
    <t>Ấp Vĩnh Lợi</t>
  </si>
  <si>
    <t>Ấp Vĩnh Lộc</t>
  </si>
  <si>
    <t>Ấp Vĩnh Thành</t>
  </si>
  <si>
    <t>Ấp An Lộc</t>
  </si>
  <si>
    <t xml:space="preserve"> Xã Châu Lăng (30562)</t>
  </si>
  <si>
    <t>Ấp An Lợi</t>
  </si>
  <si>
    <t>Ấp An Hòa</t>
  </si>
  <si>
    <t>Ấp An Thuận</t>
  </si>
  <si>
    <t>Ấp Cây Me</t>
  </si>
  <si>
    <t>Ấp Tà On</t>
  </si>
  <si>
    <t>Ấp Rò Leng</t>
  </si>
  <si>
    <t>Ấp Nơ Pi</t>
  </si>
  <si>
    <t>Ấp Mằng Rò</t>
  </si>
  <si>
    <t xml:space="preserve"> Xã Lương Phi (30565)</t>
  </si>
  <si>
    <t>Ấp An Thành</t>
  </si>
  <si>
    <t>Ấp An Nhơn</t>
  </si>
  <si>
    <t>Ấp Tà Miệt</t>
  </si>
  <si>
    <t>Ấp An Ninh</t>
  </si>
  <si>
    <t>Ấp Tà Dung</t>
  </si>
  <si>
    <t>Ấp Sà Lôn</t>
  </si>
  <si>
    <t>Ấp An Lương</t>
  </si>
  <si>
    <t>Ấp Ô Tà Sóc</t>
  </si>
  <si>
    <t xml:space="preserve"> Xã Lương An Trà (30568)</t>
  </si>
  <si>
    <t>Ấp Giồng Cát</t>
  </si>
  <si>
    <t>Ấp Cà Na</t>
  </si>
  <si>
    <t>Ấp Cây Gòn</t>
  </si>
  <si>
    <t>Ấp Ninh Phước</t>
  </si>
  <si>
    <t>Ấp Phú Lâm</t>
  </si>
  <si>
    <t xml:space="preserve"> Xã Tà Đảnh (30571)</t>
  </si>
  <si>
    <t>Ấp Tân Trung</t>
  </si>
  <si>
    <t>Ấp Tân Thuận</t>
  </si>
  <si>
    <t>Ấp Tân Bình</t>
  </si>
  <si>
    <t>Ấp Tân Thạnh</t>
  </si>
  <si>
    <t xml:space="preserve"> Xã Núi Tô (30574)</t>
  </si>
  <si>
    <t>Ấp Tô Thủy</t>
  </si>
  <si>
    <t>Ấp Tô Thuận</t>
  </si>
  <si>
    <t>Ấp Tô Trung</t>
  </si>
  <si>
    <t>Ấp Tô Hạ</t>
  </si>
  <si>
    <t xml:space="preserve"> Xã An Tức (30577)</t>
  </si>
  <si>
    <t>Ấp Ninh Thạnh</t>
  </si>
  <si>
    <t>Ấp Ninh Lợi</t>
  </si>
  <si>
    <t>Ấp Ninh Thuận</t>
  </si>
  <si>
    <t>Ấp Ninh Hòa</t>
  </si>
  <si>
    <t xml:space="preserve"> Xã Cô Tô (30580)</t>
  </si>
  <si>
    <t>Ấp Tô Bình</t>
  </si>
  <si>
    <t>Ấp Tô Lợi</t>
  </si>
  <si>
    <t>Ấp Tô An</t>
  </si>
  <si>
    <t>Ấp Tô Phước</t>
  </si>
  <si>
    <t>Ấp Huệ Đức</t>
  </si>
  <si>
    <t xml:space="preserve">Ấp Sóc Triết </t>
  </si>
  <si>
    <t xml:space="preserve"> Xã Tân Tuyến (30583)</t>
  </si>
  <si>
    <t>Ấp Tân Lợi</t>
  </si>
  <si>
    <t>Ấp Tân Lập</t>
  </si>
  <si>
    <t>Ấp Tân Đức</t>
  </si>
  <si>
    <t>Ấp Tân An</t>
  </si>
  <si>
    <t xml:space="preserve"> Xã Ô Lâm (30586)</t>
  </si>
  <si>
    <t>Ấp Phước Long</t>
  </si>
  <si>
    <t>Ấp Phước Lộc</t>
  </si>
  <si>
    <t>Ấp Phước Bình</t>
  </si>
  <si>
    <t>Ấp Phước Thọ</t>
  </si>
  <si>
    <t>Ấp Phước Lợi</t>
  </si>
  <si>
    <t>Ấp Phước An</t>
  </si>
  <si>
    <t xml:space="preserve">  8. Vận tải kho bãi</t>
  </si>
  <si>
    <t xml:space="preserve">      TĐ: Có thả cá</t>
  </si>
  <si>
    <t xml:space="preserve"> - SX MMTB CPVĐ</t>
  </si>
  <si>
    <t xml:space="preserve"> - SX giường tủ bàn ghế 
   và các sản phẩm khác</t>
  </si>
  <si>
    <t xml:space="preserve"> - Gỗ đồ mộc các loại</t>
  </si>
  <si>
    <t xml:space="preserve"> - Chiếu cói, đệm bàn</t>
  </si>
  <si>
    <t xml:space="preserve"> - Đường mật các loại</t>
  </si>
  <si>
    <t xml:space="preserve"> 2. Tàu canô khách</t>
  </si>
  <si>
    <t xml:space="preserve"> 3. Các loại PT (chẹt)</t>
  </si>
  <si>
    <t xml:space="preserve"> D. Thu vay vốn lũ lụt</t>
  </si>
  <si>
    <t xml:space="preserve"> I - TỔNG THU</t>
  </si>
  <si>
    <t>II - TỔNG CHI</t>
  </si>
  <si>
    <t>III - KẾT DƯ</t>
  </si>
  <si>
    <t>B. TỔNG CHI</t>
  </si>
  <si>
    <t xml:space="preserve"> - Thu nhận tỉnh</t>
  </si>
  <si>
    <t xml:space="preserve"> - Chi điều về trên</t>
  </si>
  <si>
    <t xml:space="preserve">   - Sân bóng rỗ</t>
  </si>
  <si>
    <t xml:space="preserve">   - Đội bóng chuyền</t>
  </si>
  <si>
    <t xml:space="preserve">   - Đội bóng rỗ</t>
  </si>
  <si>
    <t xml:space="preserve">HỘ GIA ĐÌNH QUA CÁC NĂM </t>
  </si>
  <si>
    <t xml:space="preserve">  - Tỷ lệ xã, thị trấn có đường 
    ô tô đến xã</t>
  </si>
  <si>
    <t>Biểu số : 02</t>
  </si>
  <si>
    <t xml:space="preserve">TIỂU THỦ CÔNG NGHIỆP &amp; </t>
  </si>
  <si>
    <t>III - CÔNG NGHIỆP -</t>
  </si>
  <si>
    <t>Chịu trách nhiệm xuất bản</t>
  </si>
  <si>
    <t>LÝ VĂN THÁI</t>
  </si>
  <si>
    <t>Biên soạn</t>
  </si>
  <si>
    <t>và có sự hỗ trợ của các ngành tổng hợp</t>
  </si>
  <si>
    <t>MỤC LỤC</t>
  </si>
  <si>
    <t>Biểu</t>
  </si>
  <si>
    <t>Nội dung</t>
  </si>
  <si>
    <t xml:space="preserve"> Lời nói đầu</t>
  </si>
  <si>
    <t xml:space="preserve"> Những chỉ tiêu chủ yếu</t>
  </si>
  <si>
    <t xml:space="preserve"> Chỉ tiêu bình quân</t>
  </si>
  <si>
    <t xml:space="preserve"> GDP trên địa bàn huyện (Theo giá thực tế)</t>
  </si>
  <si>
    <t xml:space="preserve"> GDP trên địa bàn huyện (Theo giá so sánh)</t>
  </si>
  <si>
    <t xml:space="preserve"> Dân tộc khơmer</t>
  </si>
  <si>
    <t xml:space="preserve"> Hộ gia đình qua các năm</t>
  </si>
  <si>
    <t xml:space="preserve"> Dân số Trung bình</t>
  </si>
  <si>
    <t xml:space="preserve"> Biến động dân số</t>
  </si>
  <si>
    <t xml:space="preserve"> Công nhân viên chức nhà nước</t>
  </si>
  <si>
    <t>NÔNG NGHIỆP</t>
  </si>
  <si>
    <t xml:space="preserve"> Năng suất gieo trồng</t>
  </si>
  <si>
    <t xml:space="preserve"> Diện tích đất tự nhiên</t>
  </si>
  <si>
    <t xml:space="preserve"> Diện tích gieo trồng</t>
  </si>
  <si>
    <t xml:space="preserve"> Sản lượng cây trồng</t>
  </si>
  <si>
    <t xml:space="preserve"> Diện tích cây lúa vụ Mùa</t>
  </si>
  <si>
    <t xml:space="preserve"> Năng suất cây lúa vụ Mùa</t>
  </si>
  <si>
    <t xml:space="preserve"> Sản lượng cây lúa vụ Mùa</t>
  </si>
  <si>
    <t xml:space="preserve"> Diện tích cây lúa vụ Đông Xuân</t>
  </si>
  <si>
    <t xml:space="preserve"> Năng suất cây lúa vụ Đông Xuân</t>
  </si>
  <si>
    <t xml:space="preserve"> Sản lượng cây lúa vụ Đông Xuân</t>
  </si>
  <si>
    <t xml:space="preserve"> Diện tích cây lúa vụ Hè Thu</t>
  </si>
  <si>
    <t xml:space="preserve"> Năng suất cây lúa vụ Hè Thu</t>
  </si>
  <si>
    <t xml:space="preserve"> Sản lượng cây lúa vụ Hè Thu</t>
  </si>
  <si>
    <t xml:space="preserve"> Diện tích cây lúa vụ 3 (Thu Đông)</t>
  </si>
  <si>
    <t xml:space="preserve"> Năng suất cây lúa vụ 3 (Thu Đông)</t>
  </si>
  <si>
    <t xml:space="preserve"> Sản lượng cây lúa vụ 3 (Thu Đông)</t>
  </si>
  <si>
    <t xml:space="preserve"> Diện tích cây Khoai mỳ</t>
  </si>
  <si>
    <t xml:space="preserve"> Năng suất cây Khoai mỳ</t>
  </si>
  <si>
    <t xml:space="preserve"> Sản lượng cây khoai mỳ</t>
  </si>
  <si>
    <t xml:space="preserve"> Diện tích cây Đậu xanh</t>
  </si>
  <si>
    <t xml:space="preserve"> Năng suất cây Đậu xanh</t>
  </si>
  <si>
    <t xml:space="preserve"> Sản lượng cây Đậu xanh</t>
  </si>
  <si>
    <t xml:space="preserve"> Chăn nuôi (Thời điểm 1/10)</t>
  </si>
  <si>
    <t xml:space="preserve"> Sản phẩm chăn nuôi gia súc gia cầm và thủy sản</t>
  </si>
  <si>
    <t xml:space="preserve"> Diện tích rừng trồng mới tập trung</t>
  </si>
  <si>
    <t xml:space="preserve"> Diện tích cây trồng phân tán</t>
  </si>
  <si>
    <t xml:space="preserve"> Máy móc phục vụ nông nghiệp (1/7 hàng năm)</t>
  </si>
  <si>
    <t xml:space="preserve"> Đàn heo (không kể heo sữa)</t>
  </si>
  <si>
    <t xml:space="preserve"> Đàn bò (Theo điều tra 1/10 hàng năm)</t>
  </si>
  <si>
    <t>CÔNG NGHIỆP - TTCN &amp; GIAO THÔNG VẬN TẢI</t>
  </si>
  <si>
    <t xml:space="preserve"> CS - LĐ CN-TTCN NQD (Phân theo ngành kinh tế)</t>
  </si>
  <si>
    <t xml:space="preserve"> CS - LĐ CN-TTCN NQD (Phân theo xã, thị trấn)</t>
  </si>
  <si>
    <t xml:space="preserve"> Giá trị SXCN - TTCN (Theo giá cố định)</t>
  </si>
  <si>
    <t xml:space="preserve"> Sản phẩm chủ yếu CN - TTCN NQD</t>
  </si>
  <si>
    <t xml:space="preserve"> Khối lượng hàng hóa vận chuyển luân chuyển</t>
  </si>
  <si>
    <t xml:space="preserve"> Khối lượng hành khách vận chuyển luân chuyển</t>
  </si>
  <si>
    <t xml:space="preserve"> Năng lực vận tải (Thời điểm 31/12 hàng năm)</t>
  </si>
  <si>
    <t xml:space="preserve"> Số lượng phương tiện (Thời điểm 31/12 hàng năm)</t>
  </si>
  <si>
    <t>TÀI CHÍNH - NGÂN HÀNG</t>
  </si>
  <si>
    <t xml:space="preserve"> Thu chi Ngân sách Nhà nước cấp Huyện</t>
  </si>
  <si>
    <t xml:space="preserve"> Thu chi Ngân sách Xã (Phân theo khoản mục)</t>
  </si>
  <si>
    <t xml:space="preserve"> Thu chi tiền mặt qua quỹ Ngân hàng</t>
  </si>
  <si>
    <t xml:space="preserve"> Ngân hàng cho vay</t>
  </si>
  <si>
    <t xml:space="preserve"> Vốn đầu tư xây dựng cơ bản</t>
  </si>
  <si>
    <t xml:space="preserve"> Y TẾ - GIÁO DỤC - VĂN HÓA - THỂ THAO</t>
  </si>
  <si>
    <t xml:space="preserve"> Giáo dục</t>
  </si>
  <si>
    <t xml:space="preserve"> Tình hình giáo dục mầm non (Nhà trẻ &amp; mẫu giáo)</t>
  </si>
  <si>
    <t xml:space="preserve"> Số lượng cán bộ y tế</t>
  </si>
  <si>
    <t xml:space="preserve"> Thể dục thể thao </t>
  </si>
  <si>
    <t xml:space="preserve"> Văn hóa nghệ thuật</t>
  </si>
  <si>
    <t>82</t>
  </si>
  <si>
    <t>86</t>
  </si>
  <si>
    <t>87</t>
  </si>
  <si>
    <t>89</t>
  </si>
  <si>
    <t>90</t>
  </si>
  <si>
    <t>91</t>
  </si>
  <si>
    <t>92</t>
  </si>
  <si>
    <t>93</t>
  </si>
  <si>
    <t xml:space="preserve"> Danh mục các đơn vị hành chính huyện Tri Tôn</t>
  </si>
  <si>
    <t xml:space="preserve"> Mục lục</t>
  </si>
  <si>
    <t>2010</t>
  </si>
  <si>
    <t>10-11</t>
  </si>
  <si>
    <t xml:space="preserve"> Năm học  2010 - 2011</t>
  </si>
  <si>
    <t xml:space="preserve">   - Năm 2010 sửa chữa nhà cho các ĐTCS không phát sinh </t>
  </si>
  <si>
    <t>Năm 2010</t>
  </si>
  <si>
    <t xml:space="preserve">          ĐVT : Triệu đồng</t>
  </si>
  <si>
    <t>CHI CỤC THỐNG KÊ HUYỆN TRI TÔN</t>
  </si>
  <si>
    <t>+ 3.117,39</t>
  </si>
  <si>
    <t>+7,61</t>
  </si>
  <si>
    <t>232/194,5</t>
  </si>
  <si>
    <t>88/74,5</t>
  </si>
  <si>
    <t>144/120</t>
  </si>
  <si>
    <t xml:space="preserve"> A. Chỉ số phát triển</t>
  </si>
  <si>
    <r>
      <t>Ghi chú</t>
    </r>
    <r>
      <rPr>
        <sz val="10"/>
        <rFont val="Arial"/>
        <family val="2"/>
      </rPr>
      <t>: Đ</t>
    </r>
    <r>
      <rPr>
        <sz val="10"/>
        <rFont val="Arial Narrow"/>
        <family val="2"/>
      </rPr>
      <t xml:space="preserve">ã chuyển đổi theo hệ thống phân ngành KT năm 2007 </t>
    </r>
  </si>
  <si>
    <t>- 195.365</t>
  </si>
  <si>
    <t>Phân theo xã , thị trấn</t>
  </si>
  <si>
    <t xml:space="preserve">  - Tập thể (HTX)</t>
  </si>
  <si>
    <t xml:space="preserve">  - Tư nhân (Cty CP, TNHH)</t>
  </si>
  <si>
    <t xml:space="preserve">  - Nhà nước</t>
  </si>
  <si>
    <t xml:space="preserve"> - Nhà nước</t>
  </si>
  <si>
    <t>Chi cục trưởng Chi cục Thống kê huyện Tri Tôn</t>
  </si>
  <si>
    <t>Tập thể Chi cục Thống kê huyện Tri Tôn</t>
  </si>
  <si>
    <t xml:space="preserve">               - Lâm nghiệp</t>
  </si>
  <si>
    <t xml:space="preserve">               - Thủy sản</t>
  </si>
  <si>
    <t>Biểu số : 03 (Tiếp theo)</t>
  </si>
  <si>
    <t>TỔNG SẢN PHẨM (GDP) TRÊN ĐỊA BÀN HUYỆN</t>
  </si>
  <si>
    <t>Biểu số : 04 (Tiếp theo)</t>
  </si>
  <si>
    <t>I- Những chỉ tiêu chủ yếu</t>
  </si>
  <si>
    <t>II - Nông nghiệp</t>
  </si>
  <si>
    <t xml:space="preserve"> Ghi chú: KT tư nhân bao gồm DN tư nhân, Cty TNHH, Cty Cổ phần.</t>
  </si>
  <si>
    <t>Biểu số : 48 (Tiếp theo)</t>
  </si>
  <si>
    <t>Biểu số : 52 (Tiếp theo)</t>
  </si>
  <si>
    <t>(Toàn huyện có 15 đơn vị: 2 thị trấn, 13 xã và 79 khóm, ấp)</t>
  </si>
  <si>
    <t xml:space="preserve"> Tiếp theo</t>
  </si>
  <si>
    <t>A. TỔNG THU</t>
  </si>
  <si>
    <t xml:space="preserve"> Tốc độ tăng GDP so 
 năm trước</t>
  </si>
  <si>
    <t xml:space="preserve"> Tốc độ tăng GTSX CN 
 so năm trước</t>
  </si>
  <si>
    <t>2011</t>
  </si>
  <si>
    <t>Năm 2011</t>
  </si>
  <si>
    <t>Ấp Phnôm Pi</t>
  </si>
  <si>
    <t xml:space="preserve"> 3. Hệ thống kinh mương+ Đê bao</t>
  </si>
  <si>
    <t>II . ĐT không có T/c SXVC</t>
  </si>
  <si>
    <t>11-12</t>
  </si>
  <si>
    <t xml:space="preserve"> Năm học  2011 - 2012</t>
  </si>
  <si>
    <t xml:space="preserve">   - Đội bơi lội</t>
  </si>
  <si>
    <t xml:space="preserve">   - Năm 2011 sửa chữa nhà 04 căn =  48tr (đ/tượng hộ chính sách)</t>
  </si>
  <si>
    <t xml:space="preserve"> - Cá thể (kể cả DNTN, </t>
  </si>
  <si>
    <t>công ty TNHH)</t>
  </si>
  <si>
    <t>44/67</t>
  </si>
  <si>
    <t>44/37</t>
  </si>
  <si>
    <t>8/6,7</t>
  </si>
  <si>
    <t>36/30</t>
  </si>
  <si>
    <t xml:space="preserve"> SL lương thực có hạt</t>
  </si>
  <si>
    <t xml:space="preserve"> - Sản lượng lương thực có hạt
   bình quân đầu người</t>
  </si>
  <si>
    <t>+5,20</t>
  </si>
  <si>
    <t>+ 3.310,04</t>
  </si>
  <si>
    <t>+ 82.996</t>
  </si>
  <si>
    <t>Điều tra 01/10 hằng năm</t>
  </si>
  <si>
    <t>(Theo điều tra 01/07 hằng năm)</t>
  </si>
  <si>
    <t>(Thời điểm 01/10 hằng năm)</t>
  </si>
  <si>
    <t xml:space="preserve"> ( Theo kiểm kê diện tích ngày 01/01 hằng năm  )</t>
  </si>
  <si>
    <t>2012</t>
  </si>
  <si>
    <t xml:space="preserve"> 4. Xã hội - QLNN</t>
  </si>
  <si>
    <t>- 304.690</t>
  </si>
  <si>
    <t>Năm 2012</t>
  </si>
  <si>
    <t>12-13</t>
  </si>
  <si>
    <t>Xuất bản tháng 6/2013</t>
  </si>
  <si>
    <t xml:space="preserve"> Năm học  2012 - 2013</t>
  </si>
  <si>
    <t xml:space="preserve"> 4. Xã Cô Tô</t>
  </si>
  <si>
    <t xml:space="preserve"> - Phòng y tế</t>
  </si>
  <si>
    <t xml:space="preserve"> - Trung tâm dân số</t>
  </si>
  <si>
    <t xml:space="preserve"> - Số người mới đặt  vòng</t>
  </si>
  <si>
    <t>- Tiêm</t>
  </si>
  <si>
    <t>+4,88</t>
  </si>
  <si>
    <t>62/54,5</t>
  </si>
  <si>
    <t>26/24,5</t>
  </si>
  <si>
    <t>Biểu số : 75</t>
  </si>
  <si>
    <t>+160.741</t>
  </si>
  <si>
    <t>+118.745</t>
  </si>
  <si>
    <t>+ 4.978,60</t>
  </si>
  <si>
    <t>Biểu số : 74</t>
  </si>
  <si>
    <t xml:space="preserve">  Kính gửi : ...................................................................................</t>
  </si>
  <si>
    <t>Công 
nghiệp</t>
  </si>
  <si>
    <t>Xây 
dựng</t>
  </si>
  <si>
    <t xml:space="preserve">                chính thức TĐT dân số ngày 01 tháng 04 năm 2009.</t>
  </si>
  <si>
    <r>
      <t xml:space="preserve"> </t>
    </r>
    <r>
      <rPr>
        <u val="single"/>
        <sz val="9"/>
        <rFont val="Arial"/>
        <family val="2"/>
      </rPr>
      <t>Ghi Chú</t>
    </r>
    <r>
      <rPr>
        <sz val="9"/>
        <rFont val="Arial"/>
        <family val="2"/>
      </rPr>
      <t xml:space="preserve"> : Tỷ lệ dân tộc khơmer của huyện được điều chỉnh theo kết quả </t>
    </r>
  </si>
  <si>
    <t>ĐVT: người</t>
  </si>
  <si>
    <t xml:space="preserve"> DT - NS - SL cây lúa vụ Mùa năm 2011 - 2012</t>
  </si>
  <si>
    <t xml:space="preserve"> Thu chi Ngân sách Xã, Thị trấn Năm 2011</t>
  </si>
  <si>
    <t xml:space="preserve"> Cơ sở và cán bộ y tế</t>
  </si>
  <si>
    <t xml:space="preserve"> Hoạt động y tế và KHHGĐ</t>
  </si>
  <si>
    <t xml:space="preserve"> Chùa (am) và người trụ trì các Chùa người kinh</t>
  </si>
  <si>
    <t xml:space="preserve"> Diện tích - Năng suất - Sản lượng cây lúa cả năm 2012</t>
  </si>
  <si>
    <t xml:space="preserve"> DT - NS - SL cây lúa vụ Đông Xuân năm 2011 - 2012</t>
  </si>
  <si>
    <t xml:space="preserve"> DT - NS - SL cây lúa vụ Hè Thu năm 2012</t>
  </si>
  <si>
    <t xml:space="preserve"> DT - NS - SL cây lúa vụ ba (Thu Đông) năm 2012</t>
  </si>
  <si>
    <t xml:space="preserve"> DT - NS - SL cây Khoai mỳ năm 2012</t>
  </si>
  <si>
    <t xml:space="preserve"> DT - NS - SL cây Đậu Xanh năm 2012</t>
  </si>
  <si>
    <t xml:space="preserve"> Tình hình giáo dục tiểu học (2012 - 2013)</t>
  </si>
  <si>
    <t xml:space="preserve"> Tình hình giáo dục THCS - THPT (2012 - 2013)</t>
  </si>
  <si>
    <t xml:space="preserve"> Học sinh phổ thông ở cuối cấp (2012 - 2013)</t>
  </si>
  <si>
    <t xml:space="preserve"> Gia đình TBLS có công với CM có đến 31/12/2012</t>
  </si>
  <si>
    <t xml:space="preserve"> Chùa và Sư Sãi Khơme (có đến 31/12/2012)</t>
  </si>
  <si>
    <t>95</t>
  </si>
  <si>
    <t>99</t>
  </si>
  <si>
    <t>Năm 2013</t>
  </si>
  <si>
    <t>Tháng 06/2014</t>
  </si>
  <si>
    <t>2013</t>
  </si>
  <si>
    <t>Thời điểm 31/12/2013</t>
  </si>
  <si>
    <t>NĂM 2013</t>
  </si>
  <si>
    <t>13-14</t>
  </si>
  <si>
    <t>NĂM HỌC 2013 - 2014</t>
  </si>
  <si>
    <t>Năm học 2013- 2014</t>
  </si>
  <si>
    <t>Có đến 31/12/2013</t>
  </si>
  <si>
    <r>
      <t xml:space="preserve"> </t>
    </r>
    <r>
      <rPr>
        <b/>
        <u val="single"/>
        <sz val="9"/>
        <rFont val="Arial"/>
        <family val="2"/>
      </rPr>
      <t>Ghi Chú</t>
    </r>
    <r>
      <rPr>
        <sz val="9"/>
        <rFont val="Arial"/>
        <family val="2"/>
      </rPr>
      <t xml:space="preserve"> : Dân số trung bình của huyện năm 2012-2013 được điều chỉnh theo công</t>
    </r>
  </si>
  <si>
    <t xml:space="preserve"> văn 681/CTK-DSVX ngày 14 tháng 11 năm 2013 của Cục Thống Kê An Giang</t>
  </si>
  <si>
    <t xml:space="preserve">     - Ngân sách huyện : 19 tỷ 002 triệu đồng</t>
  </si>
  <si>
    <t xml:space="preserve">     - Ngân sách tỉnh : 17 tỷ 605 triệu đồng</t>
  </si>
  <si>
    <t xml:space="preserve">     - Vốn chương trình MTQG giảm nghèo: 1tỷ 895 triệu đồng </t>
  </si>
  <si>
    <t xml:space="preserve">     - Vốn chương trình MTQGNS-VSMT: 174 triệu đồng </t>
  </si>
  <si>
    <t xml:space="preserve">     - Vốn TLP: 26 tỷ 075 triệu đồng</t>
  </si>
  <si>
    <t xml:space="preserve">     - Vốn chương trình MTQGXD-NTM: 3tỷ 834 triệu đồng </t>
  </si>
  <si>
    <t>- 217.601</t>
  </si>
  <si>
    <t>HUYỆN TRI TÔN NĂM 2013</t>
  </si>
  <si>
    <t>SỐ CƠ SỞ SXKD VÀ LAO ĐỘNG CÁ THỂ</t>
  </si>
  <si>
    <t>Số cơ sở     (cơ sở)</t>
  </si>
  <si>
    <t xml:space="preserve">Tổng số </t>
  </si>
  <si>
    <t xml:space="preserve">Trong đó: </t>
  </si>
  <si>
    <t xml:space="preserve">Lao động không phải trả công, trả lương </t>
  </si>
  <si>
    <t xml:space="preserve"> 1. Công nghiệp </t>
  </si>
  <si>
    <t xml:space="preserve"> 2. Xây dựng </t>
  </si>
  <si>
    <t xml:space="preserve"> 3. Thương nghiệp </t>
  </si>
  <si>
    <t xml:space="preserve"> 4. Vận tải kho bãi</t>
  </si>
  <si>
    <t xml:space="preserve"> 5. Khách sạn, ăn uống</t>
  </si>
  <si>
    <t xml:space="preserve"> 6. Dich vụ khác</t>
  </si>
  <si>
    <t>SỐ CƠ SỞ SẢN XUẤT KINH DOANH CÁ THỂ</t>
  </si>
  <si>
    <t>Phân theo xã, thị trấn</t>
  </si>
  <si>
    <t>ĐVT: cơ sở</t>
  </si>
  <si>
    <t>Thương 
nghiệp</t>
  </si>
  <si>
    <t>Vận 
tải 
kho 
bãi</t>
  </si>
  <si>
    <t>Khách
sạn, ăn 
uống</t>
  </si>
  <si>
    <t>Dịch 
vụ 
khác</t>
  </si>
  <si>
    <t>SỐ LAO ĐỘNG SẢN XUẤT KINH DOANH CÁ THỂ</t>
  </si>
  <si>
    <t>(Theo kết quả điều tra thời điểm 01/10/2013)</t>
  </si>
  <si>
    <t xml:space="preserve"> Số cơ sở SXKD và lao động cá thể</t>
  </si>
  <si>
    <t xml:space="preserve"> Số cơ sở SXKD cá thể phân theo xã, thị trấn</t>
  </si>
  <si>
    <t xml:space="preserve"> Số lao động SXKD cá thể  phân theo xã, thỊ trấn </t>
  </si>
  <si>
    <t>+ 6.805,07</t>
  </si>
  <si>
    <t>+139.516</t>
  </si>
  <si>
    <t>Ghi chú: DT lúa thu đông năm 2013 có 95 ha bị thiệt hại trắng.</t>
  </si>
  <si>
    <t>CÂY LÚA CẢ NĂM 2013</t>
  </si>
  <si>
    <t>NĂM 2012 - 2013</t>
  </si>
  <si>
    <t>CÂY ĐẬU XANH NĂM 2013</t>
  </si>
  <si>
    <t xml:space="preserve"> chỉ có 286,27 ha rừng được chăm sóc.</t>
  </si>
  <si>
    <t xml:space="preserve"> Năm học  2013 - 2014</t>
  </si>
  <si>
    <t xml:space="preserve">   - Đội võ</t>
  </si>
  <si>
    <t xml:space="preserve"> - Số nhà thiếu nhi</t>
  </si>
  <si>
    <t>112/102,5</t>
  </si>
  <si>
    <t>40/42,5</t>
  </si>
  <si>
    <t>72/60</t>
  </si>
  <si>
    <t>+5,90</t>
  </si>
  <si>
    <t>Ghi chú: - DT lúa thu đông năm 2013 có 95 ha bị thiệt hại trắng.</t>
  </si>
  <si>
    <t xml:space="preserve">             - năm 2009 không phát sinh lúa vụ ba</t>
  </si>
  <si>
    <t xml:space="preserve"> Ghi chú: Năm 2012 và 2013 không phát sinh diện tích rừng trồng tập trung,</t>
  </si>
  <si>
    <t xml:space="preserve">  2. Thu điều tiết thuế </t>
  </si>
  <si>
    <t>* Ghi chú:</t>
  </si>
  <si>
    <t xml:space="preserve">  - Tà Đảnh có 01 trường dân lập (Sơn Ca)</t>
  </si>
  <si>
    <t xml:space="preserve">  - TT Tri Tôn có 04 trường mầm non, trong đó 1 trường công  lập có 2</t>
  </si>
  <si>
    <t xml:space="preserve"> điểm trường mẫu giáo và nhà trẻ, 03 trường dân lập (nhà trẻ Tuổi Thơ,</t>
  </si>
  <si>
    <t xml:space="preserve"> Sương Vy, Minh Nguyệt ) </t>
  </si>
  <si>
    <t xml:space="preserve">  - Y tá + Điều dưỡng</t>
  </si>
  <si>
    <t>NIÊN GIÁM THỐNG 2013</t>
  </si>
  <si>
    <r>
      <t xml:space="preserve"> </t>
    </r>
    <r>
      <rPr>
        <b/>
        <sz val="10"/>
        <rFont val="Arial"/>
        <family val="2"/>
      </rPr>
      <t>Ghi chú</t>
    </r>
    <r>
      <rPr>
        <sz val="10"/>
        <rFont val="Arial"/>
        <family val="2"/>
      </rPr>
      <t>: KT tư nhân bao gồm DN tư nhân, Cty TNHH, Cty Cổ phần.</t>
    </r>
  </si>
  <si>
    <r>
      <t xml:space="preserve"> </t>
    </r>
    <r>
      <rPr>
        <b/>
        <u val="single"/>
        <sz val="10"/>
        <rFont val="Arial Narrow"/>
        <family val="2"/>
      </rPr>
      <t>Ghi chú</t>
    </r>
    <r>
      <rPr>
        <b/>
        <sz val="10"/>
        <rFont val="Arial Narrow"/>
        <family val="2"/>
      </rPr>
      <t xml:space="preserve">: </t>
    </r>
    <r>
      <rPr>
        <sz val="10"/>
        <rFont val="Arial Narrow"/>
        <family val="2"/>
      </rPr>
      <t>Tổng vốn đầu tư XDCB năm 2013 trên địa bàn huyện thực hiện được tổng số</t>
    </r>
  </si>
  <si>
    <r>
      <t>Năm 2013</t>
    </r>
    <r>
      <rPr>
        <sz val="10"/>
        <rFont val="Arial"/>
        <family val="2"/>
      </rPr>
      <t>: giải quyết nhà tình nghĩa 11 căn cho đối tượng gia đình</t>
    </r>
  </si>
  <si>
    <t>TB-LS-CCCM trị giá 550 triệu đồng</t>
  </si>
  <si>
    <t xml:space="preserve"> * Riêng giải quyết giúp vốn + sửa chữa nhà từ năm 2009-2013 cho các </t>
  </si>
  <si>
    <t xml:space="preserve">  </t>
  </si>
  <si>
    <t xml:space="preserve">   - Năm 2012 sửa chữa nhà 13 căn = 320tr (đ/tượng hộ chính sách)</t>
  </si>
  <si>
    <t xml:space="preserve">   - Năm 2013 sửa chữa nhà 03 căn = 70tr (đ/tượng hộ chính sách)</t>
  </si>
  <si>
    <r>
      <t xml:space="preserve">* Ghi chú: </t>
    </r>
    <r>
      <rPr>
        <sz val="10"/>
        <rFont val="Arial"/>
        <family val="2"/>
      </rPr>
      <t xml:space="preserve">Sân bóng chuyền giảm 28 sân, chủ yếu của cá nhân tự tạo sân </t>
    </r>
  </si>
  <si>
    <t xml:space="preserve"> chơi, do hoạt động ít người đến chơi nên đã giải thể.</t>
  </si>
  <si>
    <r>
      <t xml:space="preserve">* Ghi chú: </t>
    </r>
    <r>
      <rPr>
        <sz val="10"/>
        <rFont val="Arial"/>
        <family val="2"/>
      </rPr>
      <t xml:space="preserve"> Thư viện cấp xã giảm 15 điểm, do hoạt động không hiệu quả, cơ</t>
    </r>
  </si>
  <si>
    <t xml:space="preserve"> sở vật chất xuống cấp đã giải thể.</t>
  </si>
  <si>
    <r>
      <t xml:space="preserve">* Ghi chú: </t>
    </r>
    <r>
      <rPr>
        <sz val="10"/>
        <rFont val="Arial"/>
        <family val="2"/>
      </rPr>
      <t xml:space="preserve">Toàn huyện giảm 06 trường  tiểu học so cùng kỳ, do một số </t>
    </r>
  </si>
  <si>
    <t xml:space="preserve">trường đã  xác nhập lại ở các xã, thị trấn như: thị trấn Tri Tôn, thị trấn Ba </t>
  </si>
  <si>
    <t>Chúc, Lê Trì, Vĩnh Gia, Châu Lăng, Cô Tô.</t>
  </si>
  <si>
    <t xml:space="preserve">  69 tỷ 585tr, trong đó: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</si>
</sst>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_ * #,##0_)\ _$_ ;_ * \(#,##0\)\ _$_ ;_ * &quot;-&quot;_)\ _$_ ;_ @_ "/>
    <numFmt numFmtId="187" formatCode="_ * #,##0.00_)\ _$_ ;_ * \(#,##0.00\)\ _$_ ;_ * &quot;-&quot;??_)\ _$_ ;_ @_ "/>
    <numFmt numFmtId="188" formatCode="_(* #,##0.0_);_(* \(#,##0.0\);_(* &quot;-&quot;??_);_(@_)"/>
    <numFmt numFmtId="189" formatCode="_(* #,##0_);_(* \(#,##0\);_(* &quot;-&quot;??_);_(@_)"/>
    <numFmt numFmtId="190" formatCode="_-* #,##0_-;\-* #,##0_-;_-* &quot;-&quot;_-;_-@_-"/>
    <numFmt numFmtId="191" formatCode="_(* #,##0.000_);_(* \(#,##0.000\);_(* &quot;-&quot;??_);_(@_)"/>
    <numFmt numFmtId="192" formatCode="#,##0.0"/>
    <numFmt numFmtId="193" formatCode="#,##0.000"/>
    <numFmt numFmtId="194" formatCode="_(* #,##0.0_);_(* \(#,##0.0\);_(* &quot;-&quot;_);_(@_)"/>
    <numFmt numFmtId="195" formatCode="_ * #,##0_)\ _$_ ;_ * \(#,##0\)\ _$_ ;_ * &quot;-&quot;??_)\ _$_ ;_ @_ "/>
    <numFmt numFmtId="196" formatCode="_(* #,##0.0_);_(* \(#,##0.0\);_(* &quot;-&quot;?_);_(@_)"/>
    <numFmt numFmtId="197" formatCode="0.000000"/>
    <numFmt numFmtId="198" formatCode="0.00000"/>
    <numFmt numFmtId="199" formatCode="0.0000"/>
    <numFmt numFmtId="200" formatCode="0.000"/>
    <numFmt numFmtId="201" formatCode="_(* #,##0.000_);_(* \(#,##0.000\);_(* &quot;-&quot;???_);_(@_)"/>
    <numFmt numFmtId="202" formatCode="_-* #,##0.0\ _₫_-;\-* #,##0.0\ _₫_-;_-* &quot;-&quot;?\ _₫_-;_-@_-"/>
    <numFmt numFmtId="203" formatCode="_-* #,##0\ _þ_-;\-* #,##0\ _þ_-;_-* &quot;-&quot;??\ _þ_-;_-@_-"/>
    <numFmt numFmtId="204" formatCode="0.00_);\(0.00\)"/>
    <numFmt numFmtId="205" formatCode="_(* #,##0.00_);_(* \(#,##0.00\);_(* &quot;-&quot;?_);_(@_)"/>
    <numFmt numFmtId="206" formatCode="_-* #,##0\ _₫_-;\-* #,##0\ _₫_-;_-* &quot;-&quot;??\ _₫_-;_-@_-"/>
    <numFmt numFmtId="207" formatCode="_ * #,##0.0_)\ _$_ ;_ * \(#,##0.0\)\ _$_ ;_ * &quot;-&quot;??_)\ _$_ ;_ @_ "/>
  </numFmts>
  <fonts count="112">
    <font>
      <sz val="12"/>
      <name val=".VnArial"/>
      <family val="2"/>
    </font>
    <font>
      <b/>
      <sz val="12"/>
      <name val="VNI-Helve"/>
      <family val="0"/>
    </font>
    <font>
      <i/>
      <sz val="12"/>
      <name val="VNI-Helve"/>
      <family val="0"/>
    </font>
    <font>
      <b/>
      <i/>
      <sz val="12"/>
      <name val="VNI-Helve"/>
      <family val="0"/>
    </font>
    <font>
      <sz val="12"/>
      <name val="VNI-Helve"/>
      <family val="0"/>
    </font>
    <font>
      <sz val="10"/>
      <name val="VNI-Times"/>
      <family val="0"/>
    </font>
    <font>
      <sz val="10"/>
      <name val=".VnArial"/>
      <family val="2"/>
    </font>
    <font>
      <u val="single"/>
      <sz val="12"/>
      <color indexed="12"/>
      <name val="VNI-Helve"/>
      <family val="0"/>
    </font>
    <font>
      <u val="single"/>
      <sz val="12"/>
      <color indexed="36"/>
      <name val="VNI-Helve"/>
      <family val="0"/>
    </font>
    <font>
      <sz val="8"/>
      <name val="VNI-Helve"/>
      <family val="0"/>
    </font>
    <font>
      <sz val="8"/>
      <name val=".VnArial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16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6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3.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u val="single"/>
      <sz val="10"/>
      <name val="Arial Narrow"/>
      <family val="2"/>
    </font>
    <font>
      <b/>
      <sz val="22"/>
      <name val="Arial"/>
      <family val="2"/>
    </font>
    <font>
      <b/>
      <sz val="19"/>
      <name val="Arial"/>
      <family val="2"/>
    </font>
    <font>
      <b/>
      <sz val="24"/>
      <name val="Arial"/>
      <family val="2"/>
    </font>
    <font>
      <b/>
      <sz val="20"/>
      <name val="Times New Roman"/>
      <family val="1"/>
    </font>
    <font>
      <b/>
      <u val="single"/>
      <sz val="13"/>
      <name val="Times New Roman"/>
      <family val="1"/>
    </font>
    <font>
      <u val="single"/>
      <sz val="9"/>
      <name val="Arial"/>
      <family val="2"/>
    </font>
    <font>
      <b/>
      <sz val="18"/>
      <name val="Arial"/>
      <family val="2"/>
    </font>
    <font>
      <sz val="25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u val="single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NI-Helve-Condens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4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i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4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2" fillId="0" borderId="12" xfId="0" applyFont="1" applyBorder="1" applyAlignment="1">
      <alignment horizontal="left"/>
    </xf>
    <xf numFmtId="189" fontId="22" fillId="0" borderId="12" xfId="42" applyNumberFormat="1" applyFont="1" applyBorder="1" applyAlignment="1">
      <alignment horizontal="center"/>
    </xf>
    <xf numFmtId="3" fontId="22" fillId="0" borderId="12" xfId="42" applyNumberFormat="1" applyFont="1" applyBorder="1" applyAlignment="1">
      <alignment horizontal="right"/>
    </xf>
    <xf numFmtId="4" fontId="22" fillId="0" borderId="12" xfId="42" applyNumberFormat="1" applyFont="1" applyBorder="1" applyAlignment="1">
      <alignment horizontal="right"/>
    </xf>
    <xf numFmtId="4" fontId="22" fillId="0" borderId="12" xfId="42" applyNumberFormat="1" applyFont="1" applyFill="1" applyBorder="1" applyAlignment="1">
      <alignment horizontal="right"/>
    </xf>
    <xf numFmtId="3" fontId="22" fillId="0" borderId="12" xfId="42" applyNumberFormat="1" applyFont="1" applyFill="1" applyBorder="1" applyAlignment="1">
      <alignment horizontal="right"/>
    </xf>
    <xf numFmtId="3" fontId="22" fillId="0" borderId="12" xfId="58" applyNumberFormat="1" applyFont="1" applyFill="1" applyBorder="1">
      <alignment/>
      <protection/>
    </xf>
    <xf numFmtId="0" fontId="22" fillId="0" borderId="12" xfId="0" applyFont="1" applyBorder="1" applyAlignment="1">
      <alignment horizontal="left" wrapText="1"/>
    </xf>
    <xf numFmtId="189" fontId="22" fillId="0" borderId="12" xfId="42" applyNumberFormat="1" applyFont="1" applyBorder="1" applyAlignment="1">
      <alignment horizontal="center" vertical="center"/>
    </xf>
    <xf numFmtId="4" fontId="22" fillId="0" borderId="12" xfId="42" applyNumberFormat="1" applyFont="1" applyFill="1" applyBorder="1" applyAlignment="1" quotePrefix="1">
      <alignment horizontal="right"/>
    </xf>
    <xf numFmtId="0" fontId="22" fillId="0" borderId="12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189" fontId="20" fillId="0" borderId="11" xfId="42" applyNumberFormat="1" applyFont="1" applyBorder="1" applyAlignment="1">
      <alignment horizontal="center"/>
    </xf>
    <xf numFmtId="189" fontId="11" fillId="0" borderId="11" xfId="42" applyNumberFormat="1" applyFont="1" applyBorder="1" applyAlignment="1">
      <alignment horizontal="center"/>
    </xf>
    <xf numFmtId="189" fontId="11" fillId="0" borderId="11" xfId="42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89" fontId="11" fillId="0" borderId="0" xfId="42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left"/>
    </xf>
    <xf numFmtId="189" fontId="22" fillId="0" borderId="12" xfId="42" applyNumberFormat="1" applyFont="1" applyFill="1" applyBorder="1" applyAlignment="1">
      <alignment horizontal="center"/>
    </xf>
    <xf numFmtId="3" fontId="22" fillId="0" borderId="12" xfId="42" applyNumberFormat="1" applyFont="1" applyBorder="1" applyAlignment="1">
      <alignment vertical="center"/>
    </xf>
    <xf numFmtId="189" fontId="22" fillId="0" borderId="12" xfId="42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189" fontId="22" fillId="0" borderId="12" xfId="42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vertical="center"/>
    </xf>
    <xf numFmtId="189" fontId="22" fillId="0" borderId="12" xfId="42" applyNumberFormat="1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/>
    </xf>
    <xf numFmtId="189" fontId="22" fillId="33" borderId="12" xfId="42" applyNumberFormat="1" applyFont="1" applyFill="1" applyBorder="1" applyAlignment="1">
      <alignment horizontal="center"/>
    </xf>
    <xf numFmtId="3" fontId="22" fillId="33" borderId="13" xfId="42" applyNumberFormat="1" applyFont="1" applyFill="1" applyBorder="1" applyAlignment="1">
      <alignment horizontal="right"/>
    </xf>
    <xf numFmtId="0" fontId="26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27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11" xfId="0" applyFont="1" applyBorder="1" applyAlignment="1">
      <alignment/>
    </xf>
    <xf numFmtId="3" fontId="24" fillId="0" borderId="12" xfId="42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3" fontId="24" fillId="0" borderId="12" xfId="42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/>
    </xf>
    <xf numFmtId="0" fontId="29" fillId="0" borderId="0" xfId="0" applyFont="1" applyAlignment="1">
      <alignment horizontal="centerContinuous"/>
    </xf>
    <xf numFmtId="0" fontId="23" fillId="0" borderId="13" xfId="0" applyFont="1" applyBorder="1" applyAlignment="1">
      <alignment/>
    </xf>
    <xf numFmtId="0" fontId="11" fillId="0" borderId="13" xfId="0" applyFont="1" applyBorder="1" applyAlignment="1" quotePrefix="1">
      <alignment horizontal="centerContinuous" vertical="center"/>
    </xf>
    <xf numFmtId="0" fontId="23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3" fontId="28" fillId="0" borderId="12" xfId="42" applyNumberFormat="1" applyFont="1" applyBorder="1" applyAlignment="1">
      <alignment horizontal="right"/>
    </xf>
    <xf numFmtId="3" fontId="28" fillId="0" borderId="13" xfId="42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88" fontId="11" fillId="0" borderId="10" xfId="42" applyNumberFormat="1" applyFont="1" applyBorder="1" applyAlignment="1">
      <alignment horizontal="center" vertical="center" wrapText="1"/>
    </xf>
    <xf numFmtId="187" fontId="11" fillId="0" borderId="12" xfId="42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0" xfId="42" applyFont="1" applyBorder="1" applyAlignment="1">
      <alignment/>
    </xf>
    <xf numFmtId="0" fontId="11" fillId="0" borderId="12" xfId="0" applyFont="1" applyBorder="1" applyAlignment="1" quotePrefix="1">
      <alignment horizontal="left" indent="1"/>
    </xf>
    <xf numFmtId="0" fontId="11" fillId="0" borderId="11" xfId="0" applyFont="1" applyBorder="1" applyAlignment="1" quotePrefix="1">
      <alignment horizontal="left" indent="1"/>
    </xf>
    <xf numFmtId="0" fontId="23" fillId="0" borderId="10" xfId="0" applyFont="1" applyBorder="1" applyAlignment="1">
      <alignment/>
    </xf>
    <xf numFmtId="1" fontId="11" fillId="0" borderId="10" xfId="42" applyNumberFormat="1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89" fontId="11" fillId="0" borderId="12" xfId="4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0" xfId="0" applyFont="1" applyAlignment="1" quotePrefix="1">
      <alignment/>
    </xf>
    <xf numFmtId="3" fontId="11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4" fontId="11" fillId="0" borderId="12" xfId="42" applyNumberFormat="1" applyFont="1" applyBorder="1" applyAlignment="1">
      <alignment/>
    </xf>
    <xf numFmtId="189" fontId="11" fillId="0" borderId="11" xfId="0" applyNumberFormat="1" applyFont="1" applyBorder="1" applyAlignment="1">
      <alignment/>
    </xf>
    <xf numFmtId="4" fontId="11" fillId="0" borderId="11" xfId="42" applyNumberFormat="1" applyFont="1" applyBorder="1" applyAlignment="1">
      <alignment/>
    </xf>
    <xf numFmtId="189" fontId="11" fillId="0" borderId="11" xfId="42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2" xfId="42" applyNumberFormat="1" applyFont="1" applyBorder="1" applyAlignment="1">
      <alignment/>
    </xf>
    <xf numFmtId="0" fontId="22" fillId="0" borderId="12" xfId="0" applyFont="1" applyFill="1" applyBorder="1" applyAlignment="1">
      <alignment/>
    </xf>
    <xf numFmtId="0" fontId="27" fillId="0" borderId="12" xfId="0" applyFont="1" applyBorder="1" applyAlignment="1">
      <alignment horizontal="center"/>
    </xf>
    <xf numFmtId="4" fontId="27" fillId="0" borderId="12" xfId="42" applyNumberFormat="1" applyFont="1" applyBorder="1" applyAlignment="1">
      <alignment horizontal="right"/>
    </xf>
    <xf numFmtId="196" fontId="22" fillId="0" borderId="12" xfId="42" applyNumberFormat="1" applyFont="1" applyBorder="1" applyAlignment="1">
      <alignment horizontal="right"/>
    </xf>
    <xf numFmtId="0" fontId="31" fillId="0" borderId="0" xfId="58" applyFont="1">
      <alignment/>
      <protection/>
    </xf>
    <xf numFmtId="0" fontId="33" fillId="0" borderId="0" xfId="58" applyFont="1">
      <alignment/>
      <protection/>
    </xf>
    <xf numFmtId="0" fontId="18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0" fontId="11" fillId="0" borderId="0" xfId="58" applyFont="1" applyAlignment="1">
      <alignment horizontal="right" vertical="center"/>
      <protection/>
    </xf>
    <xf numFmtId="49" fontId="11" fillId="0" borderId="10" xfId="58" applyNumberFormat="1" applyFont="1" applyBorder="1">
      <alignment/>
      <protection/>
    </xf>
    <xf numFmtId="49" fontId="20" fillId="0" borderId="10" xfId="58" applyNumberFormat="1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12" xfId="58" applyFont="1" applyBorder="1">
      <alignment/>
      <protection/>
    </xf>
    <xf numFmtId="0" fontId="35" fillId="0" borderId="0" xfId="58" applyFont="1">
      <alignment/>
      <protection/>
    </xf>
    <xf numFmtId="0" fontId="22" fillId="0" borderId="12" xfId="58" applyFont="1" applyBorder="1">
      <alignment/>
      <protection/>
    </xf>
    <xf numFmtId="0" fontId="22" fillId="0" borderId="12" xfId="0" applyFont="1" applyBorder="1" applyAlignment="1">
      <alignment wrapText="1"/>
    </xf>
    <xf numFmtId="3" fontId="27" fillId="0" borderId="12" xfId="42" applyNumberFormat="1" applyFont="1" applyBorder="1" applyAlignment="1">
      <alignment horizontal="right"/>
    </xf>
    <xf numFmtId="0" fontId="27" fillId="0" borderId="12" xfId="58" applyFont="1" applyBorder="1">
      <alignment/>
      <protection/>
    </xf>
    <xf numFmtId="0" fontId="22" fillId="0" borderId="12" xfId="58" applyFont="1" applyBorder="1" applyAlignment="1">
      <alignment horizontal="left" indent="1"/>
      <protection/>
    </xf>
    <xf numFmtId="3" fontId="22" fillId="0" borderId="12" xfId="42" applyNumberFormat="1" applyFont="1" applyBorder="1" applyAlignment="1">
      <alignment/>
    </xf>
    <xf numFmtId="4" fontId="22" fillId="0" borderId="12" xfId="42" applyNumberFormat="1" applyFont="1" applyBorder="1" applyAlignment="1">
      <alignment horizontal="center"/>
    </xf>
    <xf numFmtId="3" fontId="22" fillId="0" borderId="12" xfId="42" applyNumberFormat="1" applyFont="1" applyBorder="1" applyAlignment="1">
      <alignment/>
    </xf>
    <xf numFmtId="3" fontId="22" fillId="0" borderId="12" xfId="42" applyNumberFormat="1" applyFont="1" applyFill="1" applyBorder="1" applyAlignment="1">
      <alignment/>
    </xf>
    <xf numFmtId="3" fontId="22" fillId="0" borderId="14" xfId="42" applyNumberFormat="1" applyFont="1" applyFill="1" applyBorder="1" applyAlignment="1">
      <alignment/>
    </xf>
    <xf numFmtId="3" fontId="22" fillId="0" borderId="14" xfId="42" applyNumberFormat="1" applyFont="1" applyBorder="1" applyAlignment="1">
      <alignment/>
    </xf>
    <xf numFmtId="41" fontId="22" fillId="0" borderId="11" xfId="42" applyNumberFormat="1" applyFont="1" applyBorder="1" applyAlignment="1" quotePrefix="1">
      <alignment/>
    </xf>
    <xf numFmtId="49" fontId="11" fillId="0" borderId="13" xfId="58" applyNumberFormat="1" applyFont="1" applyBorder="1">
      <alignment/>
      <protection/>
    </xf>
    <xf numFmtId="49" fontId="20" fillId="0" borderId="12" xfId="58" applyNumberFormat="1" applyFont="1" applyFill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/>
      <protection/>
    </xf>
    <xf numFmtId="0" fontId="11" fillId="0" borderId="10" xfId="58" applyFont="1" applyBorder="1">
      <alignment/>
      <protection/>
    </xf>
    <xf numFmtId="0" fontId="11" fillId="0" borderId="10" xfId="58" applyFont="1" applyBorder="1" applyAlignment="1">
      <alignment horizontal="center" vertical="center"/>
      <protection/>
    </xf>
    <xf numFmtId="189" fontId="22" fillId="0" borderId="12" xfId="42" applyNumberFormat="1" applyFont="1" applyBorder="1" applyAlignment="1">
      <alignment/>
    </xf>
    <xf numFmtId="189" fontId="22" fillId="0" borderId="12" xfId="42" applyNumberFormat="1" applyFont="1" applyFill="1" applyBorder="1" applyAlignment="1">
      <alignment/>
    </xf>
    <xf numFmtId="189" fontId="22" fillId="0" borderId="14" xfId="42" applyNumberFormat="1" applyFont="1" applyFill="1" applyBorder="1" applyAlignment="1">
      <alignment/>
    </xf>
    <xf numFmtId="189" fontId="22" fillId="0" borderId="14" xfId="42" applyNumberFormat="1" applyFont="1" applyBorder="1" applyAlignment="1">
      <alignment/>
    </xf>
    <xf numFmtId="0" fontId="22" fillId="0" borderId="0" xfId="58" applyFont="1">
      <alignment/>
      <protection/>
    </xf>
    <xf numFmtId="0" fontId="11" fillId="0" borderId="13" xfId="58" applyFont="1" applyBorder="1" applyAlignment="1">
      <alignment horizontal="center" vertical="center"/>
      <protection/>
    </xf>
    <xf numFmtId="189" fontId="27" fillId="0" borderId="12" xfId="42" applyNumberFormat="1" applyFont="1" applyBorder="1" applyAlignment="1">
      <alignment/>
    </xf>
    <xf numFmtId="188" fontId="11" fillId="0" borderId="10" xfId="42" applyNumberFormat="1" applyFont="1" applyBorder="1" applyAlignment="1" quotePrefix="1">
      <alignment horizontal="center" vertical="center"/>
    </xf>
    <xf numFmtId="4" fontId="1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186" fontId="20" fillId="0" borderId="11" xfId="42" applyNumberFormat="1" applyFont="1" applyBorder="1" applyAlignment="1" quotePrefix="1">
      <alignment/>
    </xf>
    <xf numFmtId="4" fontId="27" fillId="0" borderId="12" xfId="42" applyNumberFormat="1" applyFont="1" applyBorder="1" applyAlignment="1">
      <alignment/>
    </xf>
    <xf numFmtId="0" fontId="27" fillId="0" borderId="12" xfId="0" applyFont="1" applyBorder="1" applyAlignment="1">
      <alignment/>
    </xf>
    <xf numFmtId="4" fontId="22" fillId="0" borderId="12" xfId="42" applyNumberFormat="1" applyFont="1" applyBorder="1" applyAlignment="1">
      <alignment/>
    </xf>
    <xf numFmtId="192" fontId="27" fillId="0" borderId="12" xfId="42" applyNumberFormat="1" applyFont="1" applyBorder="1" applyAlignment="1">
      <alignment/>
    </xf>
    <xf numFmtId="192" fontId="22" fillId="0" borderId="12" xfId="42" applyNumberFormat="1" applyFont="1" applyBorder="1" applyAlignment="1">
      <alignment/>
    </xf>
    <xf numFmtId="196" fontId="22" fillId="0" borderId="12" xfId="42" applyNumberFormat="1" applyFont="1" applyBorder="1" applyAlignment="1" quotePrefix="1">
      <alignment/>
    </xf>
    <xf numFmtId="196" fontId="22" fillId="0" borderId="12" xfId="42" applyNumberFormat="1" applyFont="1" applyBorder="1" applyAlignment="1">
      <alignment/>
    </xf>
    <xf numFmtId="43" fontId="11" fillId="0" borderId="12" xfId="42" applyFont="1" applyBorder="1" applyAlignment="1">
      <alignment horizontal="center"/>
    </xf>
    <xf numFmtId="43" fontId="11" fillId="0" borderId="12" xfId="42" applyFont="1" applyBorder="1" applyAlignment="1">
      <alignment/>
    </xf>
    <xf numFmtId="4" fontId="11" fillId="0" borderId="12" xfId="42" applyNumberFormat="1" applyFont="1" applyFill="1" applyBorder="1" applyAlignment="1">
      <alignment/>
    </xf>
    <xf numFmtId="196" fontId="11" fillId="0" borderId="12" xfId="42" applyNumberFormat="1" applyFont="1" applyBorder="1" applyAlignment="1">
      <alignment/>
    </xf>
    <xf numFmtId="192" fontId="22" fillId="0" borderId="12" xfId="42" applyNumberFormat="1" applyFont="1" applyBorder="1" applyAlignment="1">
      <alignment/>
    </xf>
    <xf numFmtId="192" fontId="27" fillId="0" borderId="12" xfId="42" applyNumberFormat="1" applyFont="1" applyBorder="1" applyAlignment="1">
      <alignment/>
    </xf>
    <xf numFmtId="196" fontId="22" fillId="0" borderId="12" xfId="42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188" fontId="23" fillId="0" borderId="12" xfId="42" applyNumberFormat="1" applyFont="1" applyBorder="1" applyAlignment="1">
      <alignment horizontal="left"/>
    </xf>
    <xf numFmtId="43" fontId="23" fillId="0" borderId="12" xfId="42" applyFont="1" applyBorder="1" applyAlignment="1">
      <alignment horizontal="left"/>
    </xf>
    <xf numFmtId="189" fontId="23" fillId="0" borderId="12" xfId="42" applyNumberFormat="1" applyFont="1" applyBorder="1" applyAlignment="1">
      <alignment horizontal="left"/>
    </xf>
    <xf numFmtId="43" fontId="11" fillId="0" borderId="0" xfId="42" applyFont="1" applyAlignment="1">
      <alignment/>
    </xf>
    <xf numFmtId="0" fontId="11" fillId="0" borderId="12" xfId="0" applyFont="1" applyBorder="1" applyAlignment="1">
      <alignment horizontal="left" indent="1"/>
    </xf>
    <xf numFmtId="188" fontId="11" fillId="0" borderId="12" xfId="42" applyNumberFormat="1" applyFont="1" applyBorder="1" applyAlignment="1">
      <alignment horizontal="left"/>
    </xf>
    <xf numFmtId="43" fontId="11" fillId="0" borderId="12" xfId="42" applyFont="1" applyBorder="1" applyAlignment="1">
      <alignment horizontal="left"/>
    </xf>
    <xf numFmtId="189" fontId="11" fillId="0" borderId="12" xfId="42" applyNumberFormat="1" applyFont="1" applyBorder="1" applyAlignment="1">
      <alignment horizontal="left"/>
    </xf>
    <xf numFmtId="188" fontId="11" fillId="0" borderId="0" xfId="42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43" fontId="23" fillId="0" borderId="12" xfId="42" applyNumberFormat="1" applyFont="1" applyBorder="1" applyAlignment="1">
      <alignment horizontal="left"/>
    </xf>
    <xf numFmtId="43" fontId="11" fillId="0" borderId="12" xfId="42" applyNumberFormat="1" applyFont="1" applyBorder="1" applyAlignment="1">
      <alignment horizontal="left"/>
    </xf>
    <xf numFmtId="43" fontId="11" fillId="0" borderId="12" xfId="42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23" fillId="0" borderId="12" xfId="42" applyFont="1" applyBorder="1" applyAlignment="1">
      <alignment/>
    </xf>
    <xf numFmtId="188" fontId="11" fillId="0" borderId="12" xfId="42" applyNumberFormat="1" applyFont="1" applyBorder="1" applyAlignment="1">
      <alignment/>
    </xf>
    <xf numFmtId="189" fontId="23" fillId="0" borderId="12" xfId="42" applyNumberFormat="1" applyFont="1" applyBorder="1" applyAlignment="1">
      <alignment/>
    </xf>
    <xf numFmtId="189" fontId="11" fillId="0" borderId="12" xfId="42" applyNumberFormat="1" applyFont="1" applyBorder="1" applyAlignment="1">
      <alignment/>
    </xf>
    <xf numFmtId="188" fontId="11" fillId="0" borderId="12" xfId="42" applyNumberFormat="1" applyFont="1" applyBorder="1" applyAlignment="1" quotePrefix="1">
      <alignment/>
    </xf>
    <xf numFmtId="189" fontId="11" fillId="0" borderId="12" xfId="42" applyNumberFormat="1" applyFont="1" applyBorder="1" applyAlignment="1" quotePrefix="1">
      <alignment horizontal="center"/>
    </xf>
    <xf numFmtId="189" fontId="11" fillId="0" borderId="12" xfId="42" applyNumberFormat="1" applyFont="1" applyBorder="1" applyAlignment="1" quotePrefix="1">
      <alignment/>
    </xf>
    <xf numFmtId="188" fontId="11" fillId="0" borderId="12" xfId="0" applyNumberFormat="1" applyFont="1" applyBorder="1" applyAlignment="1">
      <alignment/>
    </xf>
    <xf numFmtId="43" fontId="11" fillId="0" borderId="12" xfId="42" applyFont="1" applyBorder="1" applyAlignment="1" quotePrefix="1">
      <alignment horizontal="center"/>
    </xf>
    <xf numFmtId="43" fontId="11" fillId="0" borderId="11" xfId="42" applyFont="1" applyBorder="1" applyAlignment="1">
      <alignment horizontal="left"/>
    </xf>
    <xf numFmtId="43" fontId="11" fillId="0" borderId="11" xfId="42" applyFont="1" applyBorder="1" applyAlignment="1">
      <alignment/>
    </xf>
    <xf numFmtId="43" fontId="23" fillId="0" borderId="12" xfId="42" applyNumberFormat="1" applyFont="1" applyBorder="1" applyAlignment="1">
      <alignment horizontal="right"/>
    </xf>
    <xf numFmtId="43" fontId="11" fillId="0" borderId="12" xfId="42" applyNumberFormat="1" applyFont="1" applyBorder="1" applyAlignment="1" quotePrefix="1">
      <alignment horizontal="right"/>
    </xf>
    <xf numFmtId="43" fontId="11" fillId="0" borderId="12" xfId="42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43" fontId="11" fillId="0" borderId="15" xfId="42" applyNumberFormat="1" applyFont="1" applyBorder="1" applyAlignment="1" quotePrefix="1">
      <alignment horizontal="right"/>
    </xf>
    <xf numFmtId="43" fontId="11" fillId="0" borderId="15" xfId="42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3" fontId="11" fillId="0" borderId="12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189" fontId="23" fillId="0" borderId="12" xfId="42" applyNumberFormat="1" applyFont="1" applyBorder="1" applyAlignment="1">
      <alignment horizontal="right"/>
    </xf>
    <xf numFmtId="189" fontId="11" fillId="0" borderId="12" xfId="42" applyNumberFormat="1" applyFont="1" applyBorder="1" applyAlignment="1">
      <alignment horizontal="right"/>
    </xf>
    <xf numFmtId="41" fontId="11" fillId="0" borderId="12" xfId="42" applyNumberFormat="1" applyFont="1" applyBorder="1" applyAlignment="1" quotePrefix="1">
      <alignment/>
    </xf>
    <xf numFmtId="189" fontId="11" fillId="0" borderId="0" xfId="0" applyNumberFormat="1" applyFont="1" applyAlignment="1">
      <alignment/>
    </xf>
    <xf numFmtId="189" fontId="23" fillId="0" borderId="12" xfId="42" applyNumberFormat="1" applyFont="1" applyBorder="1" applyAlignment="1">
      <alignment/>
    </xf>
    <xf numFmtId="189" fontId="11" fillId="0" borderId="12" xfId="42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43" fontId="23" fillId="0" borderId="12" xfId="42" applyFont="1" applyBorder="1" applyAlignment="1">
      <alignment horizontal="right"/>
    </xf>
    <xf numFmtId="43" fontId="11" fillId="0" borderId="12" xfId="42" applyFont="1" applyBorder="1" applyAlignment="1">
      <alignment horizontal="right"/>
    </xf>
    <xf numFmtId="43" fontId="11" fillId="0" borderId="12" xfId="42" applyNumberFormat="1" applyFont="1" applyBorder="1" applyAlignment="1" quotePrefix="1">
      <alignment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189" fontId="11" fillId="0" borderId="12" xfId="0" applyNumberFormat="1" applyFont="1" applyBorder="1" applyAlignment="1">
      <alignment/>
    </xf>
    <xf numFmtId="188" fontId="11" fillId="0" borderId="11" xfId="0" applyNumberFormat="1" applyFont="1" applyBorder="1" applyAlignment="1">
      <alignment/>
    </xf>
    <xf numFmtId="188" fontId="11" fillId="0" borderId="11" xfId="42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7" xfId="0" applyFont="1" applyBorder="1" applyAlignment="1">
      <alignment/>
    </xf>
    <xf numFmtId="189" fontId="11" fillId="0" borderId="12" xfId="42" applyNumberFormat="1" applyFont="1" applyBorder="1" applyAlignment="1">
      <alignment horizontal="left" wrapText="1"/>
    </xf>
    <xf numFmtId="189" fontId="23" fillId="0" borderId="12" xfId="42" applyNumberFormat="1" applyFont="1" applyBorder="1" applyAlignment="1">
      <alignment horizontal="left" wrapText="1"/>
    </xf>
    <xf numFmtId="0" fontId="11" fillId="0" borderId="12" xfId="0" applyFont="1" applyBorder="1" applyAlignment="1" quotePrefix="1">
      <alignment horizontal="center"/>
    </xf>
    <xf numFmtId="189" fontId="11" fillId="0" borderId="12" xfId="42" applyNumberFormat="1" applyFont="1" applyBorder="1" applyAlignment="1">
      <alignment wrapText="1"/>
    </xf>
    <xf numFmtId="189" fontId="21" fillId="0" borderId="12" xfId="42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189" fontId="23" fillId="0" borderId="12" xfId="42" applyNumberFormat="1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11" fillId="0" borderId="12" xfId="57" applyFont="1" applyBorder="1" applyAlignment="1" quotePrefix="1">
      <alignment horizontal="center"/>
      <protection/>
    </xf>
    <xf numFmtId="0" fontId="11" fillId="0" borderId="12" xfId="57" applyFont="1" applyBorder="1" applyAlignment="1">
      <alignment horizontal="left" indent="1"/>
      <protection/>
    </xf>
    <xf numFmtId="0" fontId="11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38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7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11" fillId="0" borderId="10" xfId="0" applyFont="1" applyFill="1" applyBorder="1" applyAlignment="1">
      <alignment horizontal="center" vertical="center" wrapText="1"/>
    </xf>
    <xf numFmtId="186" fontId="11" fillId="0" borderId="12" xfId="42" applyNumberFormat="1" applyFont="1" applyBorder="1" applyAlignment="1">
      <alignment/>
    </xf>
    <xf numFmtId="186" fontId="11" fillId="0" borderId="12" xfId="42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/>
    </xf>
    <xf numFmtId="186" fontId="23" fillId="0" borderId="12" xfId="42" applyNumberFormat="1" applyFont="1" applyBorder="1" applyAlignment="1">
      <alignment horizontal="right"/>
    </xf>
    <xf numFmtId="186" fontId="11" fillId="0" borderId="12" xfId="42" applyNumberFormat="1" applyFont="1" applyBorder="1" applyAlignment="1">
      <alignment/>
    </xf>
    <xf numFmtId="186" fontId="11" fillId="0" borderId="12" xfId="42" applyNumberFormat="1" applyFont="1" applyBorder="1" applyAlignment="1">
      <alignment horizontal="left"/>
    </xf>
    <xf numFmtId="186" fontId="11" fillId="0" borderId="12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41" fontId="11" fillId="0" borderId="12" xfId="42" applyNumberFormat="1" applyFont="1" applyBorder="1" applyAlignment="1" quotePrefix="1">
      <alignment horizontal="right"/>
    </xf>
    <xf numFmtId="0" fontId="11" fillId="0" borderId="13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189" fontId="11" fillId="0" borderId="12" xfId="42" applyNumberFormat="1" applyFont="1" applyBorder="1" applyAlignment="1" quotePrefix="1">
      <alignment horizontal="right"/>
    </xf>
    <xf numFmtId="189" fontId="11" fillId="0" borderId="11" xfId="42" applyNumberFormat="1" applyFont="1" applyBorder="1" applyAlignment="1" quotePrefix="1">
      <alignment horizontal="right"/>
    </xf>
    <xf numFmtId="0" fontId="11" fillId="0" borderId="10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189" fontId="23" fillId="0" borderId="12" xfId="0" applyNumberFormat="1" applyFont="1" applyBorder="1" applyAlignment="1">
      <alignment horizontal="center"/>
    </xf>
    <xf numFmtId="189" fontId="23" fillId="0" borderId="0" xfId="0" applyNumberFormat="1" applyFont="1" applyBorder="1" applyAlignment="1">
      <alignment horizontal="center"/>
    </xf>
    <xf numFmtId="189" fontId="11" fillId="0" borderId="0" xfId="42" applyNumberFormat="1" applyFont="1" applyBorder="1" applyAlignment="1">
      <alignment horizontal="left"/>
    </xf>
    <xf numFmtId="189" fontId="11" fillId="0" borderId="0" xfId="42" applyNumberFormat="1" applyFont="1" applyBorder="1" applyAlignment="1">
      <alignment/>
    </xf>
    <xf numFmtId="189" fontId="11" fillId="0" borderId="0" xfId="42" applyNumberFormat="1" applyFont="1" applyBorder="1" applyAlignment="1">
      <alignment/>
    </xf>
    <xf numFmtId="0" fontId="23" fillId="0" borderId="0" xfId="0" applyFont="1" applyAlignment="1">
      <alignment vertical="center"/>
    </xf>
    <xf numFmtId="189" fontId="11" fillId="0" borderId="13" xfId="42" applyNumberFormat="1" applyFont="1" applyBorder="1" applyAlignment="1">
      <alignment/>
    </xf>
    <xf numFmtId="0" fontId="23" fillId="0" borderId="12" xfId="0" applyFont="1" applyBorder="1" applyAlignment="1">
      <alignment horizontal="left" wrapText="1"/>
    </xf>
    <xf numFmtId="189" fontId="11" fillId="0" borderId="11" xfId="42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88" fontId="11" fillId="0" borderId="13" xfId="42" applyNumberFormat="1" applyFont="1" applyBorder="1" applyAlignment="1" quotePrefix="1">
      <alignment horizontal="center" vertical="center"/>
    </xf>
    <xf numFmtId="43" fontId="23" fillId="0" borderId="12" xfId="42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8" fontId="11" fillId="0" borderId="10" xfId="42" applyNumberFormat="1" applyFont="1" applyFill="1" applyBorder="1" applyAlignment="1" quotePrefix="1">
      <alignment horizontal="center" vertical="center"/>
    </xf>
    <xf numFmtId="188" fontId="11" fillId="0" borderId="12" xfId="42" applyNumberFormat="1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43" fontId="11" fillId="0" borderId="12" xfId="42" applyFont="1" applyBorder="1" applyAlignment="1" quotePrefix="1">
      <alignment horizontal="right"/>
    </xf>
    <xf numFmtId="0" fontId="17" fillId="0" borderId="0" xfId="0" applyFont="1" applyAlignment="1">
      <alignment horizontal="right"/>
    </xf>
    <xf numFmtId="188" fontId="11" fillId="0" borderId="13" xfId="42" applyNumberFormat="1" applyFont="1" applyFill="1" applyBorder="1" applyAlignment="1" quotePrefix="1">
      <alignment horizontal="center" vertical="center"/>
    </xf>
    <xf numFmtId="189" fontId="23" fillId="0" borderId="0" xfId="42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187" fontId="23" fillId="0" borderId="0" xfId="42" applyNumberFormat="1" applyFont="1" applyBorder="1" applyAlignment="1">
      <alignment horizontal="right"/>
    </xf>
    <xf numFmtId="43" fontId="11" fillId="0" borderId="0" xfId="42" applyNumberFormat="1" applyFont="1" applyAlignment="1">
      <alignment/>
    </xf>
    <xf numFmtId="43" fontId="11" fillId="0" borderId="10" xfId="42" applyNumberFormat="1" applyFont="1" applyFill="1" applyBorder="1" applyAlignment="1" quotePrefix="1">
      <alignment horizontal="center" vertical="center"/>
    </xf>
    <xf numFmtId="43" fontId="11" fillId="0" borderId="12" xfId="42" applyNumberFormat="1" applyFont="1" applyBorder="1" applyAlignment="1" quotePrefix="1">
      <alignment horizontal="center" vertical="center"/>
    </xf>
    <xf numFmtId="43" fontId="11" fillId="0" borderId="11" xfId="42" applyNumberFormat="1" applyFont="1" applyBorder="1" applyAlignment="1" quotePrefix="1">
      <alignment horizontal="right"/>
    </xf>
    <xf numFmtId="189" fontId="11" fillId="0" borderId="15" xfId="0" applyNumberFormat="1" applyFont="1" applyBorder="1" applyAlignment="1">
      <alignment/>
    </xf>
    <xf numFmtId="188" fontId="11" fillId="0" borderId="13" xfId="42" applyNumberFormat="1" applyFont="1" applyBorder="1" applyAlignment="1" quotePrefix="1">
      <alignment horizontal="centerContinuous" vertical="center"/>
    </xf>
    <xf numFmtId="0" fontId="41" fillId="0" borderId="12" xfId="0" applyFont="1" applyBorder="1" applyAlignment="1">
      <alignment/>
    </xf>
    <xf numFmtId="41" fontId="11" fillId="0" borderId="12" xfId="42" applyNumberFormat="1" applyFont="1" applyBorder="1" applyAlignment="1">
      <alignment/>
    </xf>
    <xf numFmtId="189" fontId="11" fillId="0" borderId="12" xfId="42" applyNumberFormat="1" applyFont="1" applyBorder="1" applyAlignment="1">
      <alignment horizontal="centerContinuous"/>
    </xf>
    <xf numFmtId="189" fontId="11" fillId="0" borderId="12" xfId="42" applyNumberFormat="1" applyFont="1" applyBorder="1" applyAlignment="1">
      <alignment vertical="center"/>
    </xf>
    <xf numFmtId="189" fontId="23" fillId="0" borderId="12" xfId="42" applyNumberFormat="1" applyFont="1" applyBorder="1" applyAlignment="1" quotePrefix="1">
      <alignment horizontal="right"/>
    </xf>
    <xf numFmtId="188" fontId="11" fillId="0" borderId="12" xfId="42" applyNumberFormat="1" applyFont="1" applyBorder="1" applyAlignment="1" quotePrefix="1">
      <alignment horizontal="right"/>
    </xf>
    <xf numFmtId="44" fontId="11" fillId="0" borderId="12" xfId="44" applyFont="1" applyBorder="1" applyAlignment="1" quotePrefix="1">
      <alignment horizontal="right"/>
    </xf>
    <xf numFmtId="16" fontId="11" fillId="0" borderId="16" xfId="0" applyNumberFormat="1" applyFont="1" applyBorder="1" applyAlignment="1">
      <alignment horizontal="left"/>
    </xf>
    <xf numFmtId="189" fontId="42" fillId="0" borderId="0" xfId="0" applyNumberFormat="1" applyFont="1" applyAlignment="1">
      <alignment/>
    </xf>
    <xf numFmtId="41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189" fontId="23" fillId="0" borderId="0" xfId="42" applyNumberFormat="1" applyFont="1" applyBorder="1" applyAlignment="1">
      <alignment horizontal="left"/>
    </xf>
    <xf numFmtId="0" fontId="11" fillId="0" borderId="17" xfId="0" applyFont="1" applyBorder="1" applyAlignment="1">
      <alignment horizontal="centerContinuous"/>
    </xf>
    <xf numFmtId="43" fontId="11" fillId="0" borderId="11" xfId="42" applyFont="1" applyBorder="1" applyAlignment="1">
      <alignment horizontal="right"/>
    </xf>
    <xf numFmtId="43" fontId="11" fillId="0" borderId="11" xfId="42" applyNumberFormat="1" applyFont="1" applyBorder="1" applyAlignment="1">
      <alignment horizontal="right"/>
    </xf>
    <xf numFmtId="43" fontId="11" fillId="0" borderId="12" xfId="42" applyFont="1" applyBorder="1" applyAlignment="1">
      <alignment/>
    </xf>
    <xf numFmtId="43" fontId="11" fillId="0" borderId="12" xfId="42" applyFont="1" applyFill="1" applyBorder="1" applyAlignment="1">
      <alignment horizontal="left"/>
    </xf>
    <xf numFmtId="188" fontId="11" fillId="0" borderId="12" xfId="42" applyNumberFormat="1" applyFont="1" applyFill="1" applyBorder="1" applyAlignment="1">
      <alignment horizontal="left"/>
    </xf>
    <xf numFmtId="188" fontId="11" fillId="0" borderId="12" xfId="42" applyNumberFormat="1" applyFont="1" applyFill="1" applyBorder="1" applyAlignment="1">
      <alignment/>
    </xf>
    <xf numFmtId="188" fontId="11" fillId="0" borderId="12" xfId="42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189" fontId="11" fillId="0" borderId="12" xfId="42" applyNumberFormat="1" applyFont="1" applyFill="1" applyBorder="1" applyAlignment="1">
      <alignment/>
    </xf>
    <xf numFmtId="189" fontId="17" fillId="0" borderId="0" xfId="42" applyNumberFormat="1" applyFont="1" applyAlignment="1">
      <alignment/>
    </xf>
    <xf numFmtId="189" fontId="11" fillId="0" borderId="0" xfId="42" applyNumberFormat="1" applyFont="1" applyAlignment="1">
      <alignment/>
    </xf>
    <xf numFmtId="189" fontId="11" fillId="0" borderId="0" xfId="42" applyNumberFormat="1" applyFont="1" applyAlignment="1">
      <alignment horizontal="centerContinuous"/>
    </xf>
    <xf numFmtId="189" fontId="23" fillId="0" borderId="0" xfId="42" applyNumberFormat="1" applyFont="1" applyAlignment="1">
      <alignment horizontal="centerContinuous"/>
    </xf>
    <xf numFmtId="189" fontId="11" fillId="0" borderId="10" xfId="42" applyNumberFormat="1" applyFont="1" applyBorder="1" applyAlignment="1">
      <alignment horizontal="center" vertical="center"/>
    </xf>
    <xf numFmtId="189" fontId="11" fillId="0" borderId="13" xfId="42" applyNumberFormat="1" applyFont="1" applyBorder="1" applyAlignment="1">
      <alignment horizontal="center" vertical="center"/>
    </xf>
    <xf numFmtId="188" fontId="23" fillId="0" borderId="12" xfId="42" applyNumberFormat="1" applyFont="1" applyBorder="1" applyAlignment="1">
      <alignment horizontal="right"/>
    </xf>
    <xf numFmtId="43" fontId="11" fillId="0" borderId="11" xfId="42" applyNumberFormat="1" applyFont="1" applyBorder="1" applyAlignment="1">
      <alignment/>
    </xf>
    <xf numFmtId="189" fontId="11" fillId="0" borderId="12" xfId="42" applyNumberFormat="1" applyFont="1" applyBorder="1" applyAlignment="1" quotePrefix="1">
      <alignment horizontal="left"/>
    </xf>
    <xf numFmtId="189" fontId="11" fillId="0" borderId="11" xfId="42" applyNumberFormat="1" applyFont="1" applyBorder="1" applyAlignment="1">
      <alignment horizontal="left"/>
    </xf>
    <xf numFmtId="0" fontId="33" fillId="0" borderId="0" xfId="0" applyFont="1" applyAlignment="1">
      <alignment horizontal="centerContinuous"/>
    </xf>
    <xf numFmtId="189" fontId="11" fillId="0" borderId="15" xfId="42" applyNumberFormat="1" applyFont="1" applyBorder="1" applyAlignment="1">
      <alignment horizontal="left"/>
    </xf>
    <xf numFmtId="43" fontId="22" fillId="0" borderId="12" xfId="42" applyFont="1" applyBorder="1" applyAlignment="1">
      <alignment horizontal="center"/>
    </xf>
    <xf numFmtId="43" fontId="22" fillId="0" borderId="12" xfId="42" applyFont="1" applyBorder="1" applyAlignment="1">
      <alignment/>
    </xf>
    <xf numFmtId="0" fontId="22" fillId="0" borderId="12" xfId="0" applyFont="1" applyBorder="1" applyAlignment="1">
      <alignment horizontal="center"/>
    </xf>
    <xf numFmtId="41" fontId="22" fillId="0" borderId="12" xfId="42" applyNumberFormat="1" applyFont="1" applyBorder="1" applyAlignment="1">
      <alignment/>
    </xf>
    <xf numFmtId="0" fontId="22" fillId="0" borderId="12" xfId="0" applyFont="1" applyBorder="1" applyAlignment="1">
      <alignment/>
    </xf>
    <xf numFmtId="189" fontId="22" fillId="0" borderId="12" xfId="42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27" fillId="0" borderId="12" xfId="42" applyNumberFormat="1" applyFont="1" applyFill="1" applyBorder="1" applyAlignment="1">
      <alignment/>
    </xf>
    <xf numFmtId="0" fontId="27" fillId="0" borderId="12" xfId="0" applyFont="1" applyBorder="1" applyAlignment="1">
      <alignment horizontal="left"/>
    </xf>
    <xf numFmtId="3" fontId="43" fillId="0" borderId="12" xfId="42" applyNumberFormat="1" applyFont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22" fillId="0" borderId="12" xfId="0" applyNumberFormat="1" applyFont="1" applyBorder="1" applyAlignment="1" quotePrefix="1">
      <alignment/>
    </xf>
    <xf numFmtId="3" fontId="22" fillId="0" borderId="15" xfId="0" applyNumberFormat="1" applyFont="1" applyBorder="1" applyAlignment="1">
      <alignment/>
    </xf>
    <xf numFmtId="0" fontId="22" fillId="0" borderId="12" xfId="0" applyFont="1" applyBorder="1" applyAlignment="1">
      <alignment horizontal="left" indent="1"/>
    </xf>
    <xf numFmtId="0" fontId="27" fillId="0" borderId="12" xfId="0" applyFont="1" applyBorder="1" applyAlignment="1">
      <alignment wrapText="1"/>
    </xf>
    <xf numFmtId="3" fontId="27" fillId="0" borderId="12" xfId="42" applyNumberFormat="1" applyFont="1" applyBorder="1" applyAlignment="1">
      <alignment/>
    </xf>
    <xf numFmtId="188" fontId="22" fillId="0" borderId="12" xfId="42" applyNumberFormat="1" applyFont="1" applyBorder="1" applyAlignment="1">
      <alignment/>
    </xf>
    <xf numFmtId="190" fontId="22" fillId="0" borderId="12" xfId="42" applyNumberFormat="1" applyFont="1" applyBorder="1" applyAlignment="1">
      <alignment/>
    </xf>
    <xf numFmtId="43" fontId="22" fillId="0" borderId="12" xfId="42" applyNumberFormat="1" applyFont="1" applyBorder="1" applyAlignment="1">
      <alignment/>
    </xf>
    <xf numFmtId="4" fontId="22" fillId="0" borderId="12" xfId="42" applyNumberFormat="1" applyFont="1" applyBorder="1" applyAlignment="1" quotePrefix="1">
      <alignment horizontal="center"/>
    </xf>
    <xf numFmtId="43" fontId="22" fillId="0" borderId="12" xfId="42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188" fontId="22" fillId="0" borderId="13" xfId="42" applyNumberFormat="1" applyFont="1" applyBorder="1" applyAlignment="1" quotePrefix="1">
      <alignment horizontal="centerContinuous" vertical="center"/>
    </xf>
    <xf numFmtId="188" fontId="22" fillId="0" borderId="13" xfId="42" applyNumberFormat="1" applyFont="1" applyFill="1" applyBorder="1" applyAlignment="1" quotePrefix="1">
      <alignment horizontal="centerContinuous" vertical="center"/>
    </xf>
    <xf numFmtId="188" fontId="22" fillId="0" borderId="10" xfId="42" applyNumberFormat="1" applyFont="1" applyBorder="1" applyAlignment="1">
      <alignment horizontal="center" vertical="center" wrapText="1"/>
    </xf>
    <xf numFmtId="189" fontId="27" fillId="0" borderId="12" xfId="42" applyNumberFormat="1" applyFont="1" applyBorder="1" applyAlignment="1">
      <alignment/>
    </xf>
    <xf numFmtId="189" fontId="27" fillId="0" borderId="13" xfId="42" applyNumberFormat="1" applyFont="1" applyBorder="1" applyAlignment="1">
      <alignment/>
    </xf>
    <xf numFmtId="0" fontId="44" fillId="0" borderId="12" xfId="0" applyFont="1" applyBorder="1" applyAlignment="1">
      <alignment/>
    </xf>
    <xf numFmtId="43" fontId="22" fillId="0" borderId="12" xfId="42" applyFont="1" applyBorder="1" applyAlignment="1">
      <alignment/>
    </xf>
    <xf numFmtId="41" fontId="22" fillId="0" borderId="12" xfId="42" applyNumberFormat="1" applyFont="1" applyBorder="1" applyAlignment="1">
      <alignment/>
    </xf>
    <xf numFmtId="189" fontId="22" fillId="0" borderId="12" xfId="42" applyNumberFormat="1" applyFont="1" applyBorder="1" applyAlignment="1">
      <alignment horizontal="right"/>
    </xf>
    <xf numFmtId="189" fontId="22" fillId="0" borderId="12" xfId="42" applyNumberFormat="1" applyFont="1" applyBorder="1" applyAlignment="1">
      <alignment horizontal="centerContinuous"/>
    </xf>
    <xf numFmtId="189" fontId="22" fillId="0" borderId="12" xfId="42" applyNumberFormat="1" applyFont="1" applyBorder="1" applyAlignment="1" quotePrefix="1">
      <alignment horizontal="center"/>
    </xf>
    <xf numFmtId="0" fontId="22" fillId="0" borderId="12" xfId="0" applyFont="1" applyBorder="1" applyAlignment="1">
      <alignment horizontal="center" vertical="center"/>
    </xf>
    <xf numFmtId="189" fontId="27" fillId="0" borderId="12" xfId="42" applyNumberFormat="1" applyFont="1" applyBorder="1" applyAlignment="1" quotePrefix="1">
      <alignment horizontal="right"/>
    </xf>
    <xf numFmtId="189" fontId="22" fillId="0" borderId="12" xfId="42" applyNumberFormat="1" applyFont="1" applyBorder="1" applyAlignment="1" quotePrefix="1">
      <alignment horizontal="right"/>
    </xf>
    <xf numFmtId="188" fontId="22" fillId="0" borderId="12" xfId="42" applyNumberFormat="1" applyFont="1" applyBorder="1" applyAlignment="1" quotePrefix="1">
      <alignment horizontal="right"/>
    </xf>
    <xf numFmtId="13" fontId="22" fillId="0" borderId="12" xfId="44" applyNumberFormat="1" applyFont="1" applyBorder="1" applyAlignment="1" quotePrefix="1">
      <alignment horizontal="right"/>
    </xf>
    <xf numFmtId="44" fontId="22" fillId="0" borderId="12" xfId="44" applyFont="1" applyBorder="1" applyAlignment="1" quotePrefix="1">
      <alignment horizontal="right"/>
    </xf>
    <xf numFmtId="3" fontId="23" fillId="0" borderId="12" xfId="42" applyNumberFormat="1" applyFont="1" applyBorder="1" applyAlignment="1">
      <alignment/>
    </xf>
    <xf numFmtId="3" fontId="11" fillId="0" borderId="12" xfId="42" applyNumberFormat="1" applyFont="1" applyBorder="1" applyAlignment="1">
      <alignment/>
    </xf>
    <xf numFmtId="3" fontId="11" fillId="0" borderId="12" xfId="42" applyNumberFormat="1" applyFont="1" applyBorder="1" applyAlignment="1" quotePrefix="1">
      <alignment/>
    </xf>
    <xf numFmtId="0" fontId="23" fillId="0" borderId="12" xfId="42" applyNumberFormat="1" applyFont="1" applyBorder="1" applyAlignment="1" quotePrefix="1">
      <alignment horizontal="right"/>
    </xf>
    <xf numFmtId="4" fontId="27" fillId="0" borderId="12" xfId="42" applyNumberFormat="1" applyFont="1" applyFill="1" applyBorder="1" applyAlignment="1">
      <alignment/>
    </xf>
    <xf numFmtId="196" fontId="22" fillId="0" borderId="12" xfId="42" applyNumberFormat="1" applyFont="1" applyFill="1" applyBorder="1" applyAlignment="1">
      <alignment horizontal="right"/>
    </xf>
    <xf numFmtId="43" fontId="22" fillId="0" borderId="12" xfId="42" applyNumberFormat="1" applyFont="1" applyFill="1" applyBorder="1" applyAlignment="1" quotePrefix="1">
      <alignment horizontal="right"/>
    </xf>
    <xf numFmtId="0" fontId="27" fillId="0" borderId="12" xfId="42" applyNumberFormat="1" applyFont="1" applyFill="1" applyBorder="1" applyAlignment="1" quotePrefix="1">
      <alignment horizontal="right"/>
    </xf>
    <xf numFmtId="189" fontId="27" fillId="0" borderId="12" xfId="42" applyNumberFormat="1" applyFont="1" applyBorder="1" applyAlignment="1">
      <alignment horizontal="right"/>
    </xf>
    <xf numFmtId="189" fontId="22" fillId="0" borderId="12" xfId="42" applyNumberFormat="1" applyFont="1" applyBorder="1" applyAlignment="1" quotePrefix="1">
      <alignment/>
    </xf>
    <xf numFmtId="43" fontId="27" fillId="0" borderId="12" xfId="42" applyFont="1" applyBorder="1" applyAlignment="1" quotePrefix="1">
      <alignment horizontal="right"/>
    </xf>
    <xf numFmtId="3" fontId="11" fillId="0" borderId="12" xfId="42" applyNumberFormat="1" applyFont="1" applyFill="1" applyBorder="1" applyAlignment="1">
      <alignment/>
    </xf>
    <xf numFmtId="41" fontId="11" fillId="0" borderId="12" xfId="42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189" fontId="11" fillId="0" borderId="20" xfId="42" applyNumberFormat="1" applyFont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189" fontId="11" fillId="0" borderId="16" xfId="42" applyNumberFormat="1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96" fontId="22" fillId="0" borderId="11" xfId="42" applyNumberFormat="1" applyFont="1" applyBorder="1" applyAlignment="1" quotePrefix="1">
      <alignment/>
    </xf>
    <xf numFmtId="3" fontId="22" fillId="0" borderId="12" xfId="42" applyNumberFormat="1" applyFont="1" applyBorder="1" applyAlignment="1">
      <alignment horizontal="center"/>
    </xf>
    <xf numFmtId="41" fontId="22" fillId="0" borderId="12" xfId="42" applyNumberFormat="1" applyFont="1" applyBorder="1" applyAlignment="1">
      <alignment horizontal="center"/>
    </xf>
    <xf numFmtId="189" fontId="22" fillId="0" borderId="11" xfId="42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22" fillId="0" borderId="12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89" fontId="20" fillId="0" borderId="0" xfId="42" applyNumberFormat="1" applyFont="1" applyAlignment="1">
      <alignment/>
    </xf>
    <xf numFmtId="3" fontId="22" fillId="0" borderId="13" xfId="42" applyNumberFormat="1" applyFont="1" applyFill="1" applyBorder="1" applyAlignment="1">
      <alignment horizontal="right"/>
    </xf>
    <xf numFmtId="191" fontId="22" fillId="0" borderId="12" xfId="42" applyNumberFormat="1" applyFont="1" applyFill="1" applyBorder="1" applyAlignment="1">
      <alignment horizontal="right" vertical="center"/>
    </xf>
    <xf numFmtId="189" fontId="22" fillId="0" borderId="12" xfId="42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/>
    </xf>
    <xf numFmtId="189" fontId="22" fillId="0" borderId="12" xfId="42" applyNumberFormat="1" applyFont="1" applyFill="1" applyBorder="1" applyAlignment="1">
      <alignment vertical="center"/>
    </xf>
    <xf numFmtId="189" fontId="27" fillId="0" borderId="13" xfId="42" applyNumberFormat="1" applyFont="1" applyFill="1" applyBorder="1" applyAlignment="1">
      <alignment/>
    </xf>
    <xf numFmtId="189" fontId="27" fillId="0" borderId="12" xfId="42" applyNumberFormat="1" applyFont="1" applyFill="1" applyBorder="1" applyAlignment="1">
      <alignment/>
    </xf>
    <xf numFmtId="189" fontId="22" fillId="0" borderId="12" xfId="42" applyNumberFormat="1" applyFont="1" applyFill="1" applyBorder="1" applyAlignment="1">
      <alignment/>
    </xf>
    <xf numFmtId="188" fontId="22" fillId="0" borderId="12" xfId="42" applyNumberFormat="1" applyFont="1" applyFill="1" applyBorder="1" applyAlignment="1">
      <alignment/>
    </xf>
    <xf numFmtId="41" fontId="22" fillId="0" borderId="12" xfId="42" applyNumberFormat="1" applyFont="1" applyFill="1" applyBorder="1" applyAlignment="1">
      <alignment/>
    </xf>
    <xf numFmtId="189" fontId="22" fillId="0" borderId="12" xfId="42" applyNumberFormat="1" applyFont="1" applyFill="1" applyBorder="1" applyAlignment="1">
      <alignment horizontal="right"/>
    </xf>
    <xf numFmtId="189" fontId="22" fillId="0" borderId="12" xfId="42" applyNumberFormat="1" applyFont="1" applyFill="1" applyBorder="1" applyAlignment="1">
      <alignment horizontal="centerContinuous"/>
    </xf>
    <xf numFmtId="189" fontId="22" fillId="0" borderId="12" xfId="42" applyNumberFormat="1" applyFont="1" applyFill="1" applyBorder="1" applyAlignment="1" quotePrefix="1">
      <alignment horizontal="center"/>
    </xf>
    <xf numFmtId="16" fontId="11" fillId="0" borderId="16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189" fontId="23" fillId="0" borderId="12" xfId="0" applyNumberFormat="1" applyFont="1" applyFill="1" applyBorder="1" applyAlignment="1">
      <alignment horizontal="center"/>
    </xf>
    <xf numFmtId="189" fontId="23" fillId="0" borderId="12" xfId="0" applyNumberFormat="1" applyFont="1" applyFill="1" applyBorder="1" applyAlignment="1" quotePrefix="1">
      <alignment horizontal="center"/>
    </xf>
    <xf numFmtId="189" fontId="11" fillId="0" borderId="12" xfId="42" applyNumberFormat="1" applyFont="1" applyFill="1" applyBorder="1" applyAlignment="1">
      <alignment horizontal="left"/>
    </xf>
    <xf numFmtId="41" fontId="11" fillId="0" borderId="12" xfId="42" applyNumberFormat="1" applyFont="1" applyFill="1" applyBorder="1" applyAlignment="1" quotePrefix="1">
      <alignment horizontal="right"/>
    </xf>
    <xf numFmtId="189" fontId="11" fillId="0" borderId="12" xfId="42" applyNumberFormat="1" applyFont="1" applyFill="1" applyBorder="1" applyAlignment="1" quotePrefix="1">
      <alignment horizontal="center"/>
    </xf>
    <xf numFmtId="189" fontId="11" fillId="0" borderId="12" xfId="42" applyNumberFormat="1" applyFont="1" applyFill="1" applyBorder="1" applyAlignment="1">
      <alignment/>
    </xf>
    <xf numFmtId="189" fontId="11" fillId="0" borderId="12" xfId="42" applyNumberFormat="1" applyFont="1" applyFill="1" applyBorder="1" applyAlignment="1">
      <alignment horizontal="right"/>
    </xf>
    <xf numFmtId="189" fontId="11" fillId="0" borderId="11" xfId="42" applyNumberFormat="1" applyFont="1" applyFill="1" applyBorder="1" applyAlignment="1" quotePrefix="1">
      <alignment horizontal="center"/>
    </xf>
    <xf numFmtId="188" fontId="23" fillId="0" borderId="12" xfId="42" applyNumberFormat="1" applyFont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vertical="center"/>
    </xf>
    <xf numFmtId="189" fontId="18" fillId="0" borderId="14" xfId="42" applyNumberFormat="1" applyFont="1" applyBorder="1" applyAlignment="1">
      <alignment wrapText="1"/>
    </xf>
    <xf numFmtId="189" fontId="11" fillId="0" borderId="12" xfId="0" applyNumberFormat="1" applyFont="1" applyBorder="1" applyAlignment="1">
      <alignment horizontal="right"/>
    </xf>
    <xf numFmtId="0" fontId="34" fillId="0" borderId="0" xfId="58" applyFont="1" applyAlignment="1">
      <alignment horizontal="center"/>
      <protection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201" fontId="22" fillId="0" borderId="12" xfId="42" applyNumberFormat="1" applyFont="1" applyFill="1" applyBorder="1" applyAlignment="1">
      <alignment horizontal="right" vertical="center"/>
    </xf>
    <xf numFmtId="41" fontId="22" fillId="0" borderId="12" xfId="42" applyNumberFormat="1" applyFont="1" applyFill="1" applyBorder="1" applyAlignment="1">
      <alignment vertical="center"/>
    </xf>
    <xf numFmtId="3" fontId="24" fillId="0" borderId="12" xfId="42" applyNumberFormat="1" applyFont="1" applyBorder="1" applyAlignment="1">
      <alignment/>
    </xf>
    <xf numFmtId="41" fontId="24" fillId="0" borderId="12" xfId="42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" fontId="24" fillId="33" borderId="12" xfId="42" applyNumberFormat="1" applyFont="1" applyFill="1" applyBorder="1" applyAlignment="1">
      <alignment/>
    </xf>
    <xf numFmtId="3" fontId="27" fillId="33" borderId="12" xfId="42" applyNumberFormat="1" applyFont="1" applyFill="1" applyBorder="1" applyAlignment="1">
      <alignment/>
    </xf>
    <xf numFmtId="2" fontId="24" fillId="0" borderId="12" xfId="0" applyNumberFormat="1" applyFont="1" applyBorder="1" applyAlignment="1">
      <alignment/>
    </xf>
    <xf numFmtId="2" fontId="24" fillId="33" borderId="12" xfId="0" applyNumberFormat="1" applyFont="1" applyFill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22" xfId="0" applyFont="1" applyBorder="1" applyAlignment="1">
      <alignment horizontal="left" indent="1"/>
    </xf>
    <xf numFmtId="0" fontId="11" fillId="0" borderId="22" xfId="0" applyFont="1" applyBorder="1" applyAlignment="1">
      <alignment horizontal="right"/>
    </xf>
    <xf numFmtId="0" fontId="42" fillId="0" borderId="0" xfId="0" applyFont="1" applyAlignment="1">
      <alignment/>
    </xf>
    <xf numFmtId="41" fontId="27" fillId="0" borderId="12" xfId="42" applyNumberFormat="1" applyFont="1" applyBorder="1" applyAlignment="1">
      <alignment horizontal="right"/>
    </xf>
    <xf numFmtId="43" fontId="27" fillId="0" borderId="12" xfId="42" applyFont="1" applyBorder="1" applyAlignment="1">
      <alignment/>
    </xf>
    <xf numFmtId="2" fontId="53" fillId="0" borderId="0" xfId="0" applyNumberFormat="1" applyFont="1" applyAlignment="1">
      <alignment horizontal="center" vertical="center" wrapText="1"/>
    </xf>
    <xf numFmtId="189" fontId="24" fillId="0" borderId="12" xfId="42" applyNumberFormat="1" applyFont="1" applyBorder="1" applyAlignment="1">
      <alignment/>
    </xf>
    <xf numFmtId="3" fontId="27" fillId="0" borderId="12" xfId="42" applyNumberFormat="1" applyFont="1" applyFill="1" applyBorder="1" applyAlignment="1">
      <alignment/>
    </xf>
    <xf numFmtId="3" fontId="24" fillId="0" borderId="12" xfId="42" applyNumberFormat="1" applyFont="1" applyFill="1" applyBorder="1" applyAlignment="1">
      <alignment/>
    </xf>
    <xf numFmtId="189" fontId="24" fillId="0" borderId="12" xfId="42" applyNumberFormat="1" applyFont="1" applyFill="1" applyBorder="1" applyAlignment="1">
      <alignment/>
    </xf>
    <xf numFmtId="0" fontId="11" fillId="0" borderId="12" xfId="0" applyFont="1" applyBorder="1" applyAlignment="1">
      <alignment horizontal="left" indent="1"/>
    </xf>
    <xf numFmtId="188" fontId="11" fillId="0" borderId="12" xfId="42" applyNumberFormat="1" applyFont="1" applyFill="1" applyBorder="1" applyAlignment="1" quotePrefix="1">
      <alignment horizontal="center" vertical="center"/>
    </xf>
    <xf numFmtId="43" fontId="23" fillId="0" borderId="12" xfId="42" applyFont="1" applyFill="1" applyBorder="1" applyAlignment="1">
      <alignment horizontal="center"/>
    </xf>
    <xf numFmtId="41" fontId="11" fillId="0" borderId="12" xfId="42" applyNumberFormat="1" applyFont="1" applyFill="1" applyBorder="1" applyAlignment="1">
      <alignment/>
    </xf>
    <xf numFmtId="3" fontId="11" fillId="0" borderId="12" xfId="42" applyNumberFormat="1" applyFont="1" applyFill="1" applyBorder="1" applyAlignment="1" quotePrefix="1">
      <alignment/>
    </xf>
    <xf numFmtId="41" fontId="11" fillId="0" borderId="12" xfId="42" applyNumberFormat="1" applyFont="1" applyFill="1" applyBorder="1" applyAlignment="1" quotePrefix="1">
      <alignment/>
    </xf>
    <xf numFmtId="0" fontId="1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right" vertical="center"/>
    </xf>
    <xf numFmtId="4" fontId="22" fillId="0" borderId="12" xfId="42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4" fontId="27" fillId="0" borderId="12" xfId="42" applyNumberFormat="1" applyFont="1" applyFill="1" applyBorder="1" applyAlignment="1">
      <alignment/>
    </xf>
    <xf numFmtId="4" fontId="22" fillId="0" borderId="12" xfId="42" applyNumberFormat="1" applyFont="1" applyFill="1" applyBorder="1" applyAlignment="1">
      <alignment horizontal="centerContinuous"/>
    </xf>
    <xf numFmtId="196" fontId="22" fillId="0" borderId="12" xfId="42" applyNumberFormat="1" applyFont="1" applyFill="1" applyBorder="1" applyAlignment="1">
      <alignment/>
    </xf>
    <xf numFmtId="43" fontId="11" fillId="0" borderId="0" xfId="42" applyNumberFormat="1" applyFont="1" applyFill="1" applyAlignment="1">
      <alignment/>
    </xf>
    <xf numFmtId="1" fontId="11" fillId="0" borderId="10" xfId="42" applyNumberFormat="1" applyFont="1" applyFill="1" applyBorder="1" applyAlignment="1" quotePrefix="1">
      <alignment horizontal="center" vertical="center"/>
    </xf>
    <xf numFmtId="41" fontId="27" fillId="0" borderId="12" xfId="42" applyNumberFormat="1" applyFont="1" applyFill="1" applyBorder="1" applyAlignment="1">
      <alignment horizontal="right"/>
    </xf>
    <xf numFmtId="3" fontId="22" fillId="0" borderId="12" xfId="42" applyNumberFormat="1" applyFont="1" applyFill="1" applyBorder="1" applyAlignment="1">
      <alignment horizontal="center"/>
    </xf>
    <xf numFmtId="41" fontId="22" fillId="0" borderId="12" xfId="42" applyNumberFormat="1" applyFont="1" applyFill="1" applyBorder="1" applyAlignment="1">
      <alignment horizontal="center"/>
    </xf>
    <xf numFmtId="189" fontId="22" fillId="0" borderId="11" xfId="42" applyNumberFormat="1" applyFont="1" applyFill="1" applyBorder="1" applyAlignment="1">
      <alignment horizontal="center"/>
    </xf>
    <xf numFmtId="43" fontId="11" fillId="0" borderId="12" xfId="42" applyNumberFormat="1" applyFont="1" applyFill="1" applyBorder="1" applyAlignment="1" quotePrefix="1">
      <alignment horizontal="center" vertical="center"/>
    </xf>
    <xf numFmtId="43" fontId="11" fillId="0" borderId="0" xfId="0" applyNumberFormat="1" applyFont="1" applyFill="1" applyAlignment="1">
      <alignment/>
    </xf>
    <xf numFmtId="43" fontId="11" fillId="0" borderId="11" xfId="42" applyNumberFormat="1" applyFont="1" applyFill="1" applyBorder="1" applyAlignment="1" quotePrefix="1">
      <alignment horizontal="right"/>
    </xf>
    <xf numFmtId="0" fontId="11" fillId="0" borderId="12" xfId="0" applyFont="1" applyFill="1" applyBorder="1" applyAlignment="1">
      <alignment horizontal="left" indent="1"/>
    </xf>
    <xf numFmtId="0" fontId="18" fillId="0" borderId="11" xfId="0" applyFont="1" applyBorder="1" applyAlignment="1">
      <alignment/>
    </xf>
    <xf numFmtId="189" fontId="22" fillId="0" borderId="11" xfId="42" applyNumberFormat="1" applyFont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2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1" fontId="24" fillId="0" borderId="12" xfId="42" applyNumberFormat="1" applyFont="1" applyBorder="1" applyAlignment="1">
      <alignment horizontal="right"/>
    </xf>
    <xf numFmtId="41" fontId="24" fillId="0" borderId="12" xfId="42" applyNumberFormat="1" applyFont="1" applyBorder="1" applyAlignment="1">
      <alignment horizontal="center"/>
    </xf>
    <xf numFmtId="192" fontId="22" fillId="0" borderId="12" xfId="42" applyNumberFormat="1" applyFont="1" applyBorder="1" applyAlignment="1" quotePrefix="1">
      <alignment/>
    </xf>
    <xf numFmtId="43" fontId="23" fillId="0" borderId="12" xfId="42" applyFont="1" applyFill="1" applyBorder="1" applyAlignment="1">
      <alignment/>
    </xf>
    <xf numFmtId="43" fontId="11" fillId="0" borderId="12" xfId="42" applyFont="1" applyFill="1" applyBorder="1" applyAlignment="1">
      <alignment/>
    </xf>
    <xf numFmtId="37" fontId="23" fillId="0" borderId="12" xfId="42" applyNumberFormat="1" applyFont="1" applyBorder="1" applyAlignment="1">
      <alignment/>
    </xf>
    <xf numFmtId="37" fontId="11" fillId="0" borderId="12" xfId="42" applyNumberFormat="1" applyFont="1" applyBorder="1" applyAlignment="1">
      <alignment/>
    </xf>
    <xf numFmtId="41" fontId="23" fillId="0" borderId="12" xfId="42" applyNumberFormat="1" applyFont="1" applyBorder="1" applyAlignment="1">
      <alignment/>
    </xf>
    <xf numFmtId="41" fontId="11" fillId="0" borderId="12" xfId="42" applyNumberFormat="1" applyFont="1" applyBorder="1" applyAlignment="1">
      <alignment wrapText="1"/>
    </xf>
    <xf numFmtId="41" fontId="31" fillId="0" borderId="11" xfId="42" applyNumberFormat="1" applyFont="1" applyBorder="1" applyAlignment="1">
      <alignment/>
    </xf>
    <xf numFmtId="41" fontId="11" fillId="0" borderId="11" xfId="0" applyNumberFormat="1" applyFont="1" applyBorder="1" applyAlignment="1">
      <alignment/>
    </xf>
    <xf numFmtId="188" fontId="11" fillId="0" borderId="12" xfId="42" applyNumberFormat="1" applyFont="1" applyBorder="1" applyAlignment="1" quotePrefix="1">
      <alignment horizontal="center"/>
    </xf>
    <xf numFmtId="196" fontId="11" fillId="0" borderId="12" xfId="42" applyNumberFormat="1" applyFont="1" applyBorder="1" applyAlignment="1" quotePrefix="1">
      <alignment horizontal="right"/>
    </xf>
    <xf numFmtId="0" fontId="11" fillId="0" borderId="0" xfId="0" applyFont="1" applyAlignment="1">
      <alignment horizontal="left" indent="4"/>
    </xf>
    <xf numFmtId="196" fontId="11" fillId="0" borderId="12" xfId="42" applyNumberFormat="1" applyFont="1" applyBorder="1" applyAlignment="1">
      <alignment horizontal="left"/>
    </xf>
    <xf numFmtId="3" fontId="22" fillId="0" borderId="14" xfId="42" applyNumberFormat="1" applyFont="1" applyBorder="1" applyAlignment="1">
      <alignment/>
    </xf>
    <xf numFmtId="0" fontId="27" fillId="0" borderId="12" xfId="0" applyFont="1" applyBorder="1" applyAlignment="1" quotePrefix="1">
      <alignment horizontal="right"/>
    </xf>
    <xf numFmtId="0" fontId="22" fillId="0" borderId="12" xfId="0" applyFont="1" applyBorder="1" applyAlignment="1" quotePrefix="1">
      <alignment horizontal="right"/>
    </xf>
    <xf numFmtId="2" fontId="27" fillId="0" borderId="12" xfId="42" applyNumberFormat="1" applyFont="1" applyFill="1" applyBorder="1" applyAlignment="1" quotePrefix="1">
      <alignment horizontal="right"/>
    </xf>
    <xf numFmtId="2" fontId="22" fillId="0" borderId="12" xfId="42" applyNumberFormat="1" applyFont="1" applyFill="1" applyBorder="1" applyAlignment="1" quotePrefix="1">
      <alignment horizontal="right"/>
    </xf>
    <xf numFmtId="0" fontId="50" fillId="0" borderId="0" xfId="0" applyFont="1" applyAlignment="1">
      <alignment/>
    </xf>
    <xf numFmtId="41" fontId="23" fillId="0" borderId="15" xfId="42" applyNumberFormat="1" applyFont="1" applyBorder="1" applyAlignment="1">
      <alignment horizontal="center"/>
    </xf>
    <xf numFmtId="41" fontId="23" fillId="0" borderId="14" xfId="42" applyNumberFormat="1" applyFont="1" applyBorder="1" applyAlignment="1">
      <alignment horizontal="center"/>
    </xf>
    <xf numFmtId="41" fontId="11" fillId="0" borderId="15" xfId="42" applyNumberFormat="1" applyFont="1" applyBorder="1" applyAlignment="1">
      <alignment horizontal="left"/>
    </xf>
    <xf numFmtId="41" fontId="11" fillId="0" borderId="14" xfId="42" applyNumberFormat="1" applyFont="1" applyBorder="1" applyAlignment="1">
      <alignment horizontal="left"/>
    </xf>
    <xf numFmtId="41" fontId="11" fillId="0" borderId="15" xfId="42" applyNumberFormat="1" applyFont="1" applyBorder="1" applyAlignment="1">
      <alignment/>
    </xf>
    <xf numFmtId="41" fontId="11" fillId="0" borderId="14" xfId="42" applyNumberFormat="1" applyFont="1" applyBorder="1" applyAlignment="1">
      <alignment/>
    </xf>
    <xf numFmtId="41" fontId="11" fillId="0" borderId="15" xfId="42" applyNumberFormat="1" applyFont="1" applyBorder="1" applyAlignment="1">
      <alignment/>
    </xf>
    <xf numFmtId="41" fontId="11" fillId="0" borderId="14" xfId="42" applyNumberFormat="1" applyFont="1" applyBorder="1" applyAlignment="1">
      <alignment/>
    </xf>
    <xf numFmtId="186" fontId="23" fillId="0" borderId="12" xfId="42" applyNumberFormat="1" applyFont="1" applyBorder="1" applyAlignment="1">
      <alignment horizontal="center"/>
    </xf>
    <xf numFmtId="186" fontId="11" fillId="0" borderId="12" xfId="42" applyNumberFormat="1" applyFont="1" applyBorder="1" applyAlignment="1" quotePrefix="1">
      <alignment horizontal="right"/>
    </xf>
    <xf numFmtId="189" fontId="11" fillId="0" borderId="22" xfId="42" applyNumberFormat="1" applyFont="1" applyBorder="1" applyAlignment="1">
      <alignment horizontal="left" wrapText="1"/>
    </xf>
    <xf numFmtId="189" fontId="11" fillId="0" borderId="22" xfId="42" applyNumberFormat="1" applyFont="1" applyBorder="1" applyAlignment="1" quotePrefix="1">
      <alignment horizontal="center"/>
    </xf>
    <xf numFmtId="189" fontId="11" fillId="0" borderId="22" xfId="42" applyNumberFormat="1" applyFont="1" applyBorder="1" applyAlignment="1">
      <alignment wrapText="1"/>
    </xf>
    <xf numFmtId="0" fontId="11" fillId="0" borderId="0" xfId="0" applyFont="1" applyBorder="1" applyAlignment="1" quotePrefix="1">
      <alignment horizontal="center"/>
    </xf>
    <xf numFmtId="189" fontId="11" fillId="0" borderId="12" xfId="42" applyNumberFormat="1" applyFont="1" applyBorder="1" applyAlignment="1" quotePrefix="1">
      <alignment horizontal="center" vertical="top"/>
    </xf>
    <xf numFmtId="0" fontId="11" fillId="0" borderId="0" xfId="0" applyFont="1" applyAlignment="1">
      <alignment wrapText="1"/>
    </xf>
    <xf numFmtId="0" fontId="11" fillId="0" borderId="13" xfId="0" applyFont="1" applyBorder="1" applyAlignment="1" quotePrefix="1">
      <alignment horizontal="left" indent="1"/>
    </xf>
    <xf numFmtId="187" fontId="11" fillId="0" borderId="13" xfId="42" applyNumberFormat="1" applyFont="1" applyBorder="1" applyAlignment="1">
      <alignment/>
    </xf>
    <xf numFmtId="3" fontId="55" fillId="0" borderId="13" xfId="42" applyNumberFormat="1" applyFont="1" applyBorder="1" applyAlignment="1">
      <alignment horizontal="right"/>
    </xf>
    <xf numFmtId="3" fontId="56" fillId="0" borderId="12" xfId="42" applyNumberFormat="1" applyFont="1" applyBorder="1" applyAlignment="1">
      <alignment horizontal="right"/>
    </xf>
    <xf numFmtId="0" fontId="56" fillId="0" borderId="11" xfId="0" applyFont="1" applyBorder="1" applyAlignment="1">
      <alignment/>
    </xf>
    <xf numFmtId="0" fontId="31" fillId="0" borderId="13" xfId="0" applyFont="1" applyBorder="1" applyAlignment="1" quotePrefix="1">
      <alignment horizontal="centerContinuous" vertical="center"/>
    </xf>
    <xf numFmtId="0" fontId="57" fillId="0" borderId="10" xfId="0" applyFont="1" applyBorder="1" applyAlignment="1">
      <alignment horizontal="center" vertical="center" wrapText="1"/>
    </xf>
    <xf numFmtId="41" fontId="56" fillId="0" borderId="12" xfId="42" applyNumberFormat="1" applyFont="1" applyBorder="1" applyAlignment="1">
      <alignment horizontal="right"/>
    </xf>
    <xf numFmtId="41" fontId="56" fillId="0" borderId="12" xfId="42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89" fontId="36" fillId="0" borderId="13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12" xfId="0" applyFont="1" applyBorder="1" applyAlignment="1">
      <alignment/>
    </xf>
    <xf numFmtId="189" fontId="31" fillId="0" borderId="12" xfId="42" applyNumberFormat="1" applyFont="1" applyBorder="1" applyAlignment="1">
      <alignment/>
    </xf>
    <xf numFmtId="0" fontId="31" fillId="0" borderId="24" xfId="0" applyFont="1" applyBorder="1" applyAlignment="1">
      <alignment/>
    </xf>
    <xf numFmtId="189" fontId="31" fillId="0" borderId="11" xfId="42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 horizontal="center"/>
    </xf>
    <xf numFmtId="0" fontId="60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7" fontId="23" fillId="0" borderId="13" xfId="42" applyNumberFormat="1" applyFont="1" applyBorder="1" applyAlignment="1">
      <alignment/>
    </xf>
    <xf numFmtId="37" fontId="11" fillId="0" borderId="12" xfId="42" applyNumberFormat="1" applyFont="1" applyBorder="1" applyAlignment="1" quotePrefix="1">
      <alignment/>
    </xf>
    <xf numFmtId="0" fontId="11" fillId="0" borderId="11" xfId="0" applyFont="1" applyBorder="1" applyAlignment="1">
      <alignment horizontal="left"/>
    </xf>
    <xf numFmtId="37" fontId="11" fillId="0" borderId="11" xfId="42" applyNumberFormat="1" applyFont="1" applyBorder="1" applyAlignment="1">
      <alignment/>
    </xf>
    <xf numFmtId="41" fontId="11" fillId="0" borderId="11" xfId="42" applyNumberFormat="1" applyFont="1" applyBorder="1" applyAlignment="1" quotePrefix="1">
      <alignment/>
    </xf>
    <xf numFmtId="37" fontId="11" fillId="0" borderId="11" xfId="42" applyNumberFormat="1" applyFont="1" applyBorder="1" applyAlignment="1" quotePrefix="1">
      <alignment/>
    </xf>
    <xf numFmtId="189" fontId="18" fillId="0" borderId="0" xfId="42" applyNumberFormat="1" applyFont="1" applyBorder="1" applyAlignment="1">
      <alignment/>
    </xf>
    <xf numFmtId="41" fontId="23" fillId="0" borderId="13" xfId="42" applyNumberFormat="1" applyFont="1" applyBorder="1" applyAlignment="1">
      <alignment/>
    </xf>
    <xf numFmtId="41" fontId="11" fillId="0" borderId="11" xfId="42" applyNumberFormat="1" applyFont="1" applyFill="1" applyBorder="1" applyAlignment="1">
      <alignment/>
    </xf>
    <xf numFmtId="41" fontId="11" fillId="0" borderId="11" xfId="42" applyNumberFormat="1" applyFont="1" applyFill="1" applyBorder="1" applyAlignment="1" quotePrefix="1">
      <alignment/>
    </xf>
    <xf numFmtId="0" fontId="31" fillId="0" borderId="0" xfId="0" applyFont="1" applyFill="1" applyAlignment="1">
      <alignment/>
    </xf>
    <xf numFmtId="41" fontId="11" fillId="0" borderId="12" xfId="42" applyNumberFormat="1" applyFont="1" applyFill="1" applyBorder="1" applyAlignment="1" quotePrefix="1">
      <alignment horizontal="center"/>
    </xf>
    <xf numFmtId="41" fontId="11" fillId="0" borderId="11" xfId="42" applyNumberFormat="1" applyFont="1" applyFill="1" applyBorder="1" applyAlignment="1" quotePrefix="1">
      <alignment horizontal="center"/>
    </xf>
    <xf numFmtId="187" fontId="11" fillId="0" borderId="11" xfId="42" applyNumberFormat="1" applyFont="1" applyFill="1" applyBorder="1" applyAlignment="1">
      <alignment/>
    </xf>
    <xf numFmtId="43" fontId="11" fillId="0" borderId="0" xfId="42" applyFont="1" applyFill="1" applyBorder="1" applyAlignment="1">
      <alignment/>
    </xf>
    <xf numFmtId="188" fontId="11" fillId="0" borderId="0" xfId="42" applyNumberFormat="1" applyFont="1" applyAlignment="1">
      <alignment/>
    </xf>
    <xf numFmtId="195" fontId="11" fillId="0" borderId="11" xfId="42" applyNumberFormat="1" applyFont="1" applyBorder="1" applyAlignment="1">
      <alignment/>
    </xf>
    <xf numFmtId="195" fontId="11" fillId="0" borderId="0" xfId="0" applyNumberFormat="1" applyFont="1" applyAlignment="1">
      <alignment/>
    </xf>
    <xf numFmtId="189" fontId="56" fillId="0" borderId="12" xfId="42" applyNumberFormat="1" applyFont="1" applyFill="1" applyBorder="1" applyAlignment="1">
      <alignment vertical="center"/>
    </xf>
    <xf numFmtId="0" fontId="56" fillId="0" borderId="11" xfId="0" applyFont="1" applyBorder="1" applyAlignment="1">
      <alignment/>
    </xf>
    <xf numFmtId="189" fontId="11" fillId="0" borderId="12" xfId="42" applyNumberFormat="1" applyFont="1" applyFill="1" applyBorder="1" applyAlignment="1">
      <alignment vertical="center"/>
    </xf>
    <xf numFmtId="43" fontId="11" fillId="0" borderId="12" xfId="42" applyFont="1" applyFill="1" applyBorder="1" applyAlignment="1">
      <alignment vertical="center"/>
    </xf>
    <xf numFmtId="43" fontId="23" fillId="0" borderId="12" xfId="42" applyNumberFormat="1" applyFont="1" applyBorder="1" applyAlignment="1" quotePrefix="1">
      <alignment horizontal="right"/>
    </xf>
    <xf numFmtId="196" fontId="11" fillId="0" borderId="11" xfId="42" applyNumberFormat="1" applyFont="1" applyBorder="1" applyAlignment="1" quotePrefix="1">
      <alignment horizontal="right"/>
    </xf>
    <xf numFmtId="189" fontId="11" fillId="0" borderId="0" xfId="42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88" fontId="11" fillId="0" borderId="12" xfId="42" applyNumberFormat="1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189" fontId="23" fillId="0" borderId="12" xfId="42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189" fontId="27" fillId="0" borderId="12" xfId="42" applyNumberFormat="1" applyFont="1" applyBorder="1" applyAlignment="1">
      <alignment horizontal="center"/>
    </xf>
    <xf numFmtId="3" fontId="22" fillId="0" borderId="12" xfId="42" applyNumberFormat="1" applyFont="1" applyFill="1" applyBorder="1" applyAlignment="1" quotePrefix="1">
      <alignment/>
    </xf>
    <xf numFmtId="3" fontId="22" fillId="0" borderId="12" xfId="42" applyNumberFormat="1" applyFont="1" applyBorder="1" applyAlignment="1" quotePrefix="1">
      <alignment/>
    </xf>
    <xf numFmtId="0" fontId="23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42" fillId="0" borderId="0" xfId="0" applyNumberFormat="1" applyFont="1" applyAlignment="1">
      <alignment/>
    </xf>
    <xf numFmtId="0" fontId="11" fillId="0" borderId="11" xfId="0" applyFont="1" applyBorder="1" applyAlignment="1">
      <alignment horizontal="left" indent="1"/>
    </xf>
    <xf numFmtId="41" fontId="27" fillId="0" borderId="12" xfId="42" applyNumberFormat="1" applyFont="1" applyBorder="1" applyAlignment="1">
      <alignment/>
    </xf>
    <xf numFmtId="0" fontId="22" fillId="0" borderId="12" xfId="0" applyFont="1" applyBorder="1" applyAlignment="1" quotePrefix="1">
      <alignment/>
    </xf>
    <xf numFmtId="41" fontId="27" fillId="0" borderId="12" xfId="42" applyNumberFormat="1" applyFont="1" applyBorder="1" applyAlignment="1">
      <alignment horizontal="center"/>
    </xf>
    <xf numFmtId="41" fontId="27" fillId="0" borderId="12" xfId="42" applyNumberFormat="1" applyFont="1" applyFill="1" applyBorder="1" applyAlignment="1">
      <alignment horizontal="center"/>
    </xf>
    <xf numFmtId="41" fontId="22" fillId="0" borderId="12" xfId="42" applyNumberFormat="1" applyFont="1" applyBorder="1" applyAlignment="1">
      <alignment horizontal="left"/>
    </xf>
    <xf numFmtId="41" fontId="22" fillId="0" borderId="12" xfId="42" applyNumberFormat="1" applyFont="1" applyFill="1" applyBorder="1" applyAlignment="1">
      <alignment horizontal="left"/>
    </xf>
    <xf numFmtId="41" fontId="22" fillId="0" borderId="12" xfId="42" applyNumberFormat="1" applyFont="1" applyBorder="1" applyAlignment="1">
      <alignment horizontal="right"/>
    </xf>
    <xf numFmtId="3" fontId="22" fillId="0" borderId="20" xfId="42" applyNumberFormat="1" applyFont="1" applyBorder="1" applyAlignment="1">
      <alignment/>
    </xf>
    <xf numFmtId="189" fontId="22" fillId="0" borderId="20" xfId="42" applyNumberFormat="1" applyFont="1" applyBorder="1" applyAlignment="1">
      <alignment/>
    </xf>
    <xf numFmtId="0" fontId="22" fillId="0" borderId="11" xfId="0" applyFont="1" applyBorder="1" applyAlignment="1">
      <alignment horizontal="left"/>
    </xf>
    <xf numFmtId="3" fontId="22" fillId="0" borderId="11" xfId="42" applyNumberFormat="1" applyFont="1" applyBorder="1" applyAlignment="1">
      <alignment/>
    </xf>
    <xf numFmtId="0" fontId="27" fillId="0" borderId="18" xfId="0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42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41" fontId="23" fillId="0" borderId="12" xfId="42" applyNumberFormat="1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3" fontId="53" fillId="0" borderId="0" xfId="58" applyNumberFormat="1" applyFont="1">
      <alignment/>
      <protection/>
    </xf>
    <xf numFmtId="0" fontId="62" fillId="0" borderId="13" xfId="0" applyFont="1" applyBorder="1" applyAlignment="1">
      <alignment horizontal="centerContinuous" vertical="center"/>
    </xf>
    <xf numFmtId="0" fontId="63" fillId="0" borderId="13" xfId="0" applyFont="1" applyBorder="1" applyAlignment="1" quotePrefix="1">
      <alignment horizontal="centerContinuous" vertical="center"/>
    </xf>
    <xf numFmtId="0" fontId="63" fillId="0" borderId="13" xfId="0" applyFont="1" applyFill="1" applyBorder="1" applyAlignment="1" quotePrefix="1">
      <alignment horizontal="centerContinuous" vertical="center"/>
    </xf>
    <xf numFmtId="0" fontId="62" fillId="0" borderId="13" xfId="0" applyFont="1" applyFill="1" applyBorder="1" applyAlignment="1">
      <alignment horizontal="centerContinuous" vertical="center"/>
    </xf>
    <xf numFmtId="0" fontId="64" fillId="0" borderId="13" xfId="0" applyFont="1" applyBorder="1" applyAlignment="1" quotePrefix="1">
      <alignment horizontal="centerContinuous" vertical="center"/>
    </xf>
    <xf numFmtId="0" fontId="64" fillId="0" borderId="13" xfId="0" applyFont="1" applyBorder="1" applyAlignment="1">
      <alignment horizontal="centerContinuous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2" fillId="0" borderId="0" xfId="58" applyFont="1" applyAlignment="1">
      <alignment horizontal="center"/>
      <protection/>
    </xf>
    <xf numFmtId="0" fontId="34" fillId="0" borderId="0" xfId="58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25" xfId="0" applyFont="1" applyBorder="1" applyAlignment="1">
      <alignment horizontal="center" wrapText="1" shrinkToFit="1"/>
    </xf>
    <xf numFmtId="0" fontId="0" fillId="0" borderId="27" xfId="0" applyBorder="1" applyAlignment="1">
      <alignment horizontal="center" wrapText="1" shrinkToFit="1"/>
    </xf>
    <xf numFmtId="0" fontId="29" fillId="0" borderId="0" xfId="0" applyFont="1" applyAlignment="1">
      <alignment horizontal="center" vertical="center" wrapText="1" shrinkToFit="1"/>
    </xf>
    <xf numFmtId="0" fontId="37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2(85-86-87)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externalLink" Target="externalLinks/externalLink1.xml" /><Relationship Id="rId98" Type="http://schemas.openxmlformats.org/officeDocument/2006/relationships/externalLink" Target="externalLinks/externalLink2.xml" /><Relationship Id="rId99" Type="http://schemas.openxmlformats.org/officeDocument/2006/relationships/externalLink" Target="externalLinks/externalLink3.xml" /><Relationship Id="rId100" Type="http://schemas.openxmlformats.org/officeDocument/2006/relationships/externalLink" Target="externalLinks/externalLink4.xml" /><Relationship Id="rId101" Type="http://schemas.openxmlformats.org/officeDocument/2006/relationships/externalLink" Target="externalLinks/externalLink5.xml" /><Relationship Id="rId10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DÂN SỐ HUYỆN TRI TÔN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'Biểu đồ 13'!#REF!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'Biểu đồ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'Biểu đồ 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'Biểu đồ 13'!#REF!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'Biểu đồ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'Biểu đồ 13'!#REF!</c:f>
              <c:numCache>
                <c:ptCount val="1"/>
                <c:pt idx="0">
                  <c:v>1</c:v>
                </c:pt>
              </c:numCache>
            </c:numRef>
          </c:val>
        </c:ser>
        <c:axId val="44385115"/>
        <c:axId val="63921716"/>
      </c:bar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ĐVT: người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385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DÂN SỐ HUYỆN TRI TÔN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365"/>
          <c:w val="0.97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'[1]B05_DSTB'!$M$11</c:f>
              <c:strCache>
                <c:ptCount val="1"/>
                <c:pt idx="0">
                  <c:v>Dân Số Toàn huyện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'[1]B05_DSTB'!$N$10:$R$10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'[1]B05_DSTB'!$N$11:$R$11</c:f>
              <c:numCache>
                <c:ptCount val="5"/>
                <c:pt idx="0">
                  <c:v>132449</c:v>
                </c:pt>
                <c:pt idx="1">
                  <c:v>132589</c:v>
                </c:pt>
                <c:pt idx="2">
                  <c:v>132720</c:v>
                </c:pt>
                <c:pt idx="3">
                  <c:v>132803</c:v>
                </c:pt>
                <c:pt idx="4">
                  <c:v>132903</c:v>
                </c:pt>
              </c:numCache>
            </c:numRef>
          </c:val>
        </c:ser>
        <c:ser>
          <c:idx val="1"/>
          <c:order val="1"/>
          <c:tx>
            <c:strRef>
              <c:f>'[1]B05_DSTB'!$M$12</c:f>
              <c:strCache>
                <c:ptCount val="1"/>
                <c:pt idx="0">
                  <c:v>Dân Tộc Khơmer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'[1]B05_DSTB'!$N$10:$R$10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'[1]B05_DSTB'!$N$12:$R$12</c:f>
              <c:numCache>
                <c:ptCount val="5"/>
                <c:pt idx="0">
                  <c:v>45060</c:v>
                </c:pt>
                <c:pt idx="1">
                  <c:v>45104</c:v>
                </c:pt>
                <c:pt idx="2">
                  <c:v>45149</c:v>
                </c:pt>
                <c:pt idx="3">
                  <c:v>45180</c:v>
                </c:pt>
                <c:pt idx="4">
                  <c:v>45215</c:v>
                </c:pt>
              </c:numCache>
            </c:numRef>
          </c:val>
        </c:ser>
        <c:axId val="38424533"/>
        <c:axId val="10276478"/>
      </c:bar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ĐVT: Người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5"/>
          <c:y val="0.12575"/>
          <c:w val="0.4032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0</xdr:col>
      <xdr:colOff>4695825</xdr:colOff>
      <xdr:row>30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629150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095500" y="504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095500" y="504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43175" y="714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238125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543175" y="714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ÑVT:    Cm
</a:t>
          </a:r>
          <a:r>
            <a:rPr lang="en-US" cap="none" sz="900" b="0" i="0" u="none" baseline="0">
              <a:solidFill>
                <a:srgbClr val="000000"/>
              </a:solidFill>
              <a:latin typeface="VNI-Helve-Condense"/>
              <a:ea typeface="VNI-Helve-Condense"/>
              <a:cs typeface="VNI-Helve-Condense"/>
            </a:rPr>
            <a:t>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9050" y="0"/>
        <a:ext cx="657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21</xdr:row>
      <xdr:rowOff>171450</xdr:rowOff>
    </xdr:to>
    <xdr:graphicFrame>
      <xdr:nvGraphicFramePr>
        <xdr:cNvPr id="2" name="Chart 8"/>
        <xdr:cNvGraphicFramePr/>
      </xdr:nvGraphicFramePr>
      <xdr:xfrm>
        <a:off x="0" y="0"/>
        <a:ext cx="75342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819775"/>
          <a:ext cx="3352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Tri Tôn, ngày 30 tháng 8 năm 2012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P. TRƯỞNG BAN CHỈ ĐẠO HUYỆNTRI TÔN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rosoft\Desktop\NGTK-TRITON_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IEN%20GIAM%20TH&#7888;NG%20K&#202;%20C&#193;C%20N&#258;M\(Th&#7883;nh)Ni&#234;n%20gi&#225;m%20TK-TRITON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T-NS-SL%20&#272;X\&#272;X%202012-2013\CH&#205;NH%20TH&#7912;C%20NSSL%20&#272;X%202012-2013%20(15.5.1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T-NS-SL%20HT\H&#232;%20thu%202013\Ch&#237;nh%20th&#7913;c%20NSSL%20h&#232;%20thu%202013%20huy&#7879;n%20Tri%20T&#244;n%20(g&#7903;i%2010.10.2013)\CH&#205;NH%20TH&#7912;C%20NSSL%20HT%202013%20(g&#7903;i%2010.10.201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T-NS-SL%20V&#7908;%20BA\THU%20&#272;&#212;NG%202013\CH&#205;NH%20TH&#7912;C%20DT,NS,SL%20%20thu%20&#273;&#244;ng%202013%20huy&#7879;n%20Tri%20T&#244;n\Ch&#237;nh%20th&#7913;c%20NSSL%20THU%20&#272;&#212;NG%202013%20(7.02.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g bìa"/>
      <sheetName val="Loi noi dau"/>
      <sheetName val="I-ctcy(3)"/>
      <sheetName val="B01_chitieuchuyeu(5)"/>
      <sheetName val="B02_chitieuBQ(6)"/>
      <sheetName val="B03_GDP(giathucte)"/>
      <sheetName val="B03_GDP(giathucte)tt"/>
      <sheetName val="B04_GDP(giass)"/>
      <sheetName val="B04_GDP(giass)tt"/>
      <sheetName val="B05_DSTB"/>
      <sheetName val="B06_DTkhomer"/>
      <sheetName val="Biểu đồ 13"/>
      <sheetName val="B07_hoGD"/>
      <sheetName val="B08_BDdanso"/>
      <sheetName val="B09_CNVC(16)"/>
      <sheetName val="II-NN(17)"/>
      <sheetName val="B10_DTđấttựnhiên(19)"/>
      <sheetName val="b11-DTGT"/>
      <sheetName val="b12NSGT"/>
      <sheetName val="b13-SLGT"/>
      <sheetName val="b14DTNSSLcâylúa"/>
      <sheetName val="B15-lúavụmùa"/>
      <sheetName val="b16-lúa ĐX"/>
      <sheetName val="b17-lúa HT"/>
      <sheetName val="b18-lúa vụ 3"/>
      <sheetName val="b19-khoaimỳ"/>
      <sheetName val="b20-đậuxanh"/>
      <sheetName val="b21-DTlúamùa"/>
      <sheetName val="bieu 22-ns mùa"/>
      <sheetName val="bieu 23- sl mùa"/>
      <sheetName val="bieu 24- DT ĐX"/>
      <sheetName val="bieu 25- NS ĐX"/>
      <sheetName val="bieu 26- SL ĐX"/>
      <sheetName val="bieu 27- DT HT"/>
      <sheetName val="bieu 28 - NS HT"/>
      <sheetName val="bieu 29- SL HT"/>
      <sheetName val="bieu 30- DT TĐ"/>
      <sheetName val=" bieu 31 - NS TĐ"/>
      <sheetName val="bieu 32SL TĐ"/>
      <sheetName val="bieu 33- DT KM"/>
      <sheetName val="bieu 34- NS KM"/>
      <sheetName val="bieu 35 - SL KM"/>
      <sheetName val="bieu 36 - DT ĐX"/>
      <sheetName val="bieu 37-NS ĐX"/>
      <sheetName val="bieu 38SL ĐX"/>
      <sheetName val="bieu 39 CN"/>
      <sheetName val="bieu 40 SLCN"/>
      <sheetName val="bieu 41-RUNG"/>
      <sheetName val="bieu 42 RUNG PT"/>
      <sheetName val="bieu 43 MMNN"/>
      <sheetName val="bieu 44- HEO"/>
      <sheetName val=" 45 TRAU,BO(54)"/>
      <sheetName val="III_CN(55)"/>
      <sheetName val="B46_CSLD(57) "/>
      <sheetName val="B47_CSLD theo xa"/>
      <sheetName val="B48_GTSXCN(gcd)"/>
      <sheetName val="B48_GTSXCN(gcd)tt"/>
      <sheetName val="B49_SPCY"/>
      <sheetName val="B50_HHVCLC"/>
      <sheetName val="B51_HKVCLC"/>
      <sheetName val="B52_NLVT"/>
      <sheetName val="B52_NLVT(tt)"/>
      <sheetName val="B53_SLPT"/>
      <sheetName val="IV_TCHINH(67)"/>
      <sheetName val="B54_thuchiNS(69) "/>
      <sheetName val="B55_thuchiNSxa"/>
      <sheetName val="B56_thuchiNSxa,TT"/>
      <sheetName val="B57_thuchiquaNH"/>
      <sheetName val="B58_NHchovay"/>
      <sheetName val="B59_vonDTXDCB(74)"/>
      <sheetName val="V_TTE(75)"/>
      <sheetName val=" B60_GiaoDuc(77)"/>
      <sheetName val=" B61_GDMN"/>
      <sheetName val="B62_GDtieuhoc"/>
      <sheetName val="B63_THCS-THPT "/>
      <sheetName val="B64_HScuoicap"/>
      <sheetName val="B65_CS&amp;CBYT"/>
      <sheetName val="B66_SLCB YT"/>
      <sheetName val="B67_YT-KHHGD"/>
      <sheetName val="B68_TDTT"/>
      <sheetName val="B69_VHNT"/>
      <sheetName val="B70_TBLS"/>
      <sheetName val="B70_TBLS(TT) "/>
      <sheetName val="B71_Chua Su sãi"/>
      <sheetName val="B72_Chua Am"/>
      <sheetName val="B73_CSLD ca the"/>
      <sheetName val="B74_CSLD ca the (2)"/>
      <sheetName val="B75 CSLD cá thể"/>
      <sheetName val="Sheet3"/>
      <sheetName val="DMĐVHC"/>
      <sheetName val="DMĐVHC (2)"/>
      <sheetName val="DMĐVHC (3)"/>
      <sheetName val="DMĐVHC (4)97"/>
      <sheetName val="mucluc"/>
      <sheetName val="Sheet2"/>
      <sheetName val="Sheet1"/>
    </sheetNames>
    <sheetDataSet>
      <sheetData sheetId="9">
        <row r="10">
          <cell r="N10">
            <v>2009</v>
          </cell>
          <cell r="O10">
            <v>2010</v>
          </cell>
          <cell r="P10">
            <v>2011</v>
          </cell>
          <cell r="Q10">
            <v>2012</v>
          </cell>
          <cell r="R10">
            <v>2013</v>
          </cell>
        </row>
        <row r="11">
          <cell r="M11" t="str">
            <v>Dân Số Toàn huyện</v>
          </cell>
          <cell r="N11">
            <v>132449</v>
          </cell>
          <cell r="O11">
            <v>132589</v>
          </cell>
          <cell r="P11">
            <v>132720</v>
          </cell>
          <cell r="Q11">
            <v>132803</v>
          </cell>
          <cell r="R11">
            <v>132903</v>
          </cell>
        </row>
        <row r="12">
          <cell r="M12" t="str">
            <v>Dân Tộc Khơmer</v>
          </cell>
          <cell r="N12">
            <v>45060</v>
          </cell>
          <cell r="O12">
            <v>45104</v>
          </cell>
          <cell r="P12">
            <v>45149</v>
          </cell>
          <cell r="Q12">
            <v>45180</v>
          </cell>
          <cell r="R12">
            <v>45215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g bìa"/>
      <sheetName val="Loi noi dau"/>
      <sheetName val="I-ctcy(3)"/>
      <sheetName val="B01_chitieuchuyeu(5)"/>
      <sheetName val="B02_chitieuBQ(6)"/>
      <sheetName val="B03_GDP(giathucte)"/>
      <sheetName val="B03_GDP(giathucte)tt"/>
      <sheetName val="B04_GDP(giass)"/>
      <sheetName val="B04_GDP(giass)tt"/>
      <sheetName val="B05_DSTB"/>
      <sheetName val="B06_DTkhomer"/>
      <sheetName val="Biểu đồ 13"/>
      <sheetName val="B07_hoGD"/>
      <sheetName val="B08_BDdanso"/>
      <sheetName val="B09_CNVC(16)"/>
      <sheetName val="II-NN(17)"/>
      <sheetName val="B10_DTđấttựnhiên(19)"/>
      <sheetName val="b11-DTGT"/>
      <sheetName val="b12NSGT"/>
      <sheetName val="b13-SLGT"/>
      <sheetName val="b14DTNSSLcâylúa"/>
      <sheetName val="B15-lúavụmùa"/>
      <sheetName val="b16-lúa ĐX"/>
      <sheetName val="b17-lúa HT"/>
      <sheetName val="b18-lúa vụ 3"/>
      <sheetName val="b19-khoaimỳ"/>
      <sheetName val="b20-đậuxanh"/>
      <sheetName val="b21-DTlúamùa"/>
      <sheetName val="bieu 22-ns mùa"/>
      <sheetName val="bieu 23- sl mùa"/>
      <sheetName val="bieu 24- DT ĐX"/>
      <sheetName val="bieu 25- NS ĐX"/>
      <sheetName val="bieu 26- SL ĐX"/>
      <sheetName val="bieu 27- DT HT"/>
      <sheetName val="bieu 28 - NS HT"/>
      <sheetName val="bieu 29- SL HT"/>
      <sheetName val="bieu 30- DT TĐ"/>
      <sheetName val=" bieu 31 - NS TĐ"/>
      <sheetName val="bieu 32SL TĐ"/>
      <sheetName val="bieu 33- DT KM"/>
      <sheetName val="bieu 34- NS KM"/>
      <sheetName val="bieu 35 - SL KM"/>
      <sheetName val="bieu 36 - DT ĐX"/>
      <sheetName val="bieu 37-NS ĐX"/>
      <sheetName val="bieu 38SL ĐX"/>
      <sheetName val="bieu 39 CN"/>
      <sheetName val="bieu 40 SLCN"/>
      <sheetName val="bieu 41-RUNG"/>
      <sheetName val="bieu 42 RUNG PT"/>
      <sheetName val="bieu 43 MMNN"/>
      <sheetName val="bieu 44- HEO"/>
      <sheetName val=" 45 TRAU,BO(54)"/>
      <sheetName val="III_CN(55)"/>
      <sheetName val="B46_CSLD(57) "/>
      <sheetName val="B47_CSLD theo xa"/>
      <sheetName val="B48_GTSXCN(gcd)"/>
      <sheetName val="B48_GTSXCN(gcd)tt"/>
      <sheetName val="B49_SPCY"/>
      <sheetName val="B50_HHVCLC"/>
      <sheetName val="B51_HKVCLC"/>
      <sheetName val="B52_NLVT"/>
      <sheetName val="B52_NLVT(tt)"/>
      <sheetName val="B53_SLPT"/>
      <sheetName val="IV_TCHINH(67)"/>
      <sheetName val="B54_thuchiNS(69) "/>
      <sheetName val="B55_thuchiNSxa"/>
      <sheetName val="B56_thuchiNSxa,TT"/>
      <sheetName val="B57_thuchiquaNH"/>
      <sheetName val="B58_NHchovay"/>
      <sheetName val="B59_vonDTXDCB(74)"/>
      <sheetName val="V_TTE(75)"/>
      <sheetName val=" B60_GiaoDuc(77)"/>
      <sheetName val=" B61_GDMN"/>
      <sheetName val="B62_GDtieuhoc"/>
      <sheetName val="B63_THCS-THPT "/>
      <sheetName val="B64_HScuoicap"/>
      <sheetName val="B65_CS&amp;CBYT"/>
      <sheetName val="B66_SLCB YT"/>
      <sheetName val="B67_YT-KHHGD"/>
      <sheetName val="B68_TDTT"/>
      <sheetName val="B69_VHNT"/>
      <sheetName val="B70_TBLS"/>
      <sheetName val="B70_TBLS(TT) "/>
      <sheetName val="B71_Chua Su sãi"/>
      <sheetName val="B72_Chua Am"/>
      <sheetName val="B73_CSLD ca the"/>
      <sheetName val="B74_CSLD ca the (2)"/>
      <sheetName val="B75 HCSN"/>
      <sheetName val="B76_CSLD HCSN"/>
      <sheetName val="DMĐVHC"/>
      <sheetName val="DMĐVHC (2)"/>
      <sheetName val="DMĐVHC (3)"/>
      <sheetName val="DMĐVHC (4)97"/>
      <sheetName val="mucluc"/>
      <sheetName val="Sheet1"/>
    </sheetNames>
    <sheetDataSet>
      <sheetData sheetId="17">
        <row r="8">
          <cell r="E8">
            <v>98343.3</v>
          </cell>
        </row>
        <row r="9">
          <cell r="E9">
            <v>40384</v>
          </cell>
        </row>
        <row r="10">
          <cell r="E10">
            <v>41707</v>
          </cell>
        </row>
        <row r="11">
          <cell r="E11">
            <v>803</v>
          </cell>
        </row>
        <row r="13">
          <cell r="E13">
            <v>15449.3</v>
          </cell>
        </row>
        <row r="18">
          <cell r="E18">
            <v>25</v>
          </cell>
        </row>
        <row r="19">
          <cell r="E19">
            <v>137</v>
          </cell>
        </row>
        <row r="20">
          <cell r="E20">
            <v>63</v>
          </cell>
        </row>
        <row r="22">
          <cell r="E22">
            <v>509</v>
          </cell>
          <cell r="F22">
            <v>306.5</v>
          </cell>
        </row>
        <row r="23">
          <cell r="E23">
            <v>345</v>
          </cell>
        </row>
        <row r="24">
          <cell r="E24">
            <v>742</v>
          </cell>
        </row>
        <row r="26">
          <cell r="E26">
            <v>326</v>
          </cell>
        </row>
        <row r="29">
          <cell r="E29">
            <v>260</v>
          </cell>
        </row>
      </sheetData>
      <sheetData sheetId="19">
        <row r="7">
          <cell r="E7">
            <v>558127</v>
          </cell>
        </row>
        <row r="8">
          <cell r="E8">
            <v>280184</v>
          </cell>
        </row>
        <row r="9">
          <cell r="E9">
            <v>201599</v>
          </cell>
        </row>
        <row r="10">
          <cell r="E10">
            <v>2386</v>
          </cell>
        </row>
        <row r="12">
          <cell r="E12">
            <v>73958</v>
          </cell>
        </row>
        <row r="15">
          <cell r="E15">
            <v>116</v>
          </cell>
        </row>
        <row r="16">
          <cell r="E16">
            <v>1872</v>
          </cell>
        </row>
        <row r="17">
          <cell r="E17">
            <v>871</v>
          </cell>
        </row>
        <row r="19">
          <cell r="E19">
            <v>385</v>
          </cell>
          <cell r="F19">
            <v>195.2</v>
          </cell>
        </row>
        <row r="20">
          <cell r="E20">
            <v>6959</v>
          </cell>
        </row>
        <row r="21">
          <cell r="E21">
            <v>15182</v>
          </cell>
        </row>
        <row r="23">
          <cell r="E23">
            <v>884</v>
          </cell>
        </row>
        <row r="26">
          <cell r="E26">
            <v>163</v>
          </cell>
        </row>
      </sheetData>
      <sheetData sheetId="20">
        <row r="8">
          <cell r="C8">
            <v>56.29000954776566</v>
          </cell>
        </row>
      </sheetData>
      <sheetData sheetId="21">
        <row r="9">
          <cell r="B9">
            <v>711</v>
          </cell>
          <cell r="C9">
            <v>30.703234880450072</v>
          </cell>
          <cell r="D9">
            <v>2183</v>
          </cell>
        </row>
        <row r="10">
          <cell r="B10">
            <v>90</v>
          </cell>
          <cell r="D10">
            <v>297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B15">
            <v>40</v>
          </cell>
          <cell r="D15">
            <v>72</v>
          </cell>
        </row>
        <row r="16">
          <cell r="B16">
            <v>13</v>
          </cell>
          <cell r="D16">
            <v>43</v>
          </cell>
        </row>
        <row r="17">
          <cell r="D17">
            <v>0</v>
          </cell>
        </row>
        <row r="18">
          <cell r="B18">
            <v>30</v>
          </cell>
          <cell r="D18">
            <v>54</v>
          </cell>
        </row>
        <row r="19">
          <cell r="D19">
            <v>0</v>
          </cell>
        </row>
        <row r="20">
          <cell r="B20">
            <v>350</v>
          </cell>
          <cell r="D20">
            <v>1120</v>
          </cell>
        </row>
        <row r="21">
          <cell r="B21">
            <v>23</v>
          </cell>
          <cell r="D21">
            <v>74</v>
          </cell>
        </row>
        <row r="22">
          <cell r="B22">
            <v>150</v>
          </cell>
          <cell r="D22">
            <v>473</v>
          </cell>
        </row>
        <row r="23">
          <cell r="D23">
            <v>0</v>
          </cell>
        </row>
        <row r="24">
          <cell r="B24">
            <v>15</v>
          </cell>
          <cell r="D24">
            <v>50</v>
          </cell>
        </row>
      </sheetData>
      <sheetData sheetId="22">
        <row r="9">
          <cell r="B9">
            <v>40836</v>
          </cell>
          <cell r="C9">
            <v>68.30937212263687</v>
          </cell>
          <cell r="D9">
            <v>278948.15199999994</v>
          </cell>
        </row>
        <row r="10">
          <cell r="B10">
            <v>405</v>
          </cell>
          <cell r="C10">
            <v>74</v>
          </cell>
          <cell r="D10">
            <v>2997</v>
          </cell>
        </row>
        <row r="11">
          <cell r="B11">
            <v>650</v>
          </cell>
          <cell r="C11">
            <v>74</v>
          </cell>
          <cell r="D11">
            <v>4810</v>
          </cell>
        </row>
        <row r="12">
          <cell r="B12">
            <v>2169</v>
          </cell>
          <cell r="C12">
            <v>67</v>
          </cell>
          <cell r="D12">
            <v>14532.3</v>
          </cell>
        </row>
        <row r="13">
          <cell r="B13">
            <v>1470</v>
          </cell>
          <cell r="C13">
            <v>70</v>
          </cell>
          <cell r="D13">
            <v>10290</v>
          </cell>
        </row>
        <row r="14">
          <cell r="B14">
            <v>3265</v>
          </cell>
          <cell r="C14">
            <v>68</v>
          </cell>
          <cell r="D14">
            <v>22202</v>
          </cell>
        </row>
        <row r="15">
          <cell r="B15">
            <v>4600</v>
          </cell>
          <cell r="C15">
            <v>63.15</v>
          </cell>
          <cell r="D15">
            <v>29049</v>
          </cell>
        </row>
        <row r="16">
          <cell r="B16">
            <v>1720</v>
          </cell>
          <cell r="C16">
            <v>70</v>
          </cell>
          <cell r="D16">
            <v>12040</v>
          </cell>
        </row>
        <row r="17">
          <cell r="B17">
            <v>2190</v>
          </cell>
          <cell r="C17">
            <v>64.47</v>
          </cell>
          <cell r="D17">
            <v>14118.929999999998</v>
          </cell>
        </row>
        <row r="18">
          <cell r="B18">
            <v>7500</v>
          </cell>
          <cell r="C18">
            <v>69</v>
          </cell>
          <cell r="D18">
            <v>51750</v>
          </cell>
        </row>
        <row r="19">
          <cell r="B19">
            <v>3521</v>
          </cell>
          <cell r="C19">
            <v>71.62</v>
          </cell>
          <cell r="D19">
            <v>25217.402000000002</v>
          </cell>
        </row>
        <row r="20">
          <cell r="B20">
            <v>1450</v>
          </cell>
          <cell r="C20">
            <v>68</v>
          </cell>
          <cell r="D20">
            <v>9860</v>
          </cell>
        </row>
        <row r="21">
          <cell r="B21">
            <v>1877</v>
          </cell>
          <cell r="C21">
            <v>68</v>
          </cell>
          <cell r="D21">
            <v>12763.6</v>
          </cell>
        </row>
        <row r="22">
          <cell r="B22">
            <v>2750</v>
          </cell>
          <cell r="C22">
            <v>69.91</v>
          </cell>
          <cell r="D22">
            <v>19225.25</v>
          </cell>
        </row>
        <row r="23">
          <cell r="B23">
            <v>5935</v>
          </cell>
          <cell r="C23">
            <v>69.5</v>
          </cell>
          <cell r="D23">
            <v>41248.25</v>
          </cell>
        </row>
        <row r="24">
          <cell r="B24">
            <v>1334</v>
          </cell>
          <cell r="C24">
            <v>66.3</v>
          </cell>
          <cell r="D24">
            <v>8844.42</v>
          </cell>
        </row>
      </sheetData>
      <sheetData sheetId="23">
        <row r="9">
          <cell r="B9">
            <v>41477</v>
          </cell>
          <cell r="C9">
            <v>48.83875400824554</v>
          </cell>
          <cell r="D9">
            <v>202568.5</v>
          </cell>
        </row>
        <row r="10">
          <cell r="B10">
            <v>456</v>
          </cell>
          <cell r="C10">
            <v>51</v>
          </cell>
          <cell r="D10">
            <v>2325.6</v>
          </cell>
        </row>
        <row r="11">
          <cell r="B11">
            <v>650</v>
          </cell>
          <cell r="C11">
            <v>51</v>
          </cell>
          <cell r="D11">
            <v>3315</v>
          </cell>
        </row>
        <row r="12">
          <cell r="B12">
            <v>2109</v>
          </cell>
          <cell r="C12">
            <v>48</v>
          </cell>
          <cell r="D12">
            <v>10123.2</v>
          </cell>
        </row>
        <row r="13">
          <cell r="B13">
            <v>1652</v>
          </cell>
          <cell r="C13">
            <v>49</v>
          </cell>
          <cell r="D13">
            <v>8094.8</v>
          </cell>
        </row>
        <row r="14">
          <cell r="B14">
            <v>3242</v>
          </cell>
          <cell r="C14">
            <v>48.5</v>
          </cell>
          <cell r="D14">
            <v>15723.7</v>
          </cell>
        </row>
        <row r="15">
          <cell r="B15">
            <v>4365</v>
          </cell>
          <cell r="C15">
            <v>48.5</v>
          </cell>
          <cell r="D15">
            <v>21170.25</v>
          </cell>
        </row>
        <row r="16">
          <cell r="B16">
            <v>1940</v>
          </cell>
          <cell r="C16">
            <v>49</v>
          </cell>
          <cell r="D16">
            <v>9506</v>
          </cell>
        </row>
        <row r="17">
          <cell r="B17">
            <v>2270</v>
          </cell>
          <cell r="C17">
            <v>49.5</v>
          </cell>
          <cell r="D17">
            <v>11236.5</v>
          </cell>
        </row>
        <row r="18">
          <cell r="B18">
            <v>7400</v>
          </cell>
          <cell r="C18">
            <v>48.5</v>
          </cell>
          <cell r="D18">
            <v>35890</v>
          </cell>
        </row>
        <row r="19">
          <cell r="B19">
            <v>3521</v>
          </cell>
          <cell r="C19">
            <v>50</v>
          </cell>
          <cell r="D19">
            <v>17605</v>
          </cell>
        </row>
        <row r="20">
          <cell r="B20">
            <v>1522</v>
          </cell>
          <cell r="C20">
            <v>48</v>
          </cell>
          <cell r="D20">
            <v>7305.6</v>
          </cell>
        </row>
        <row r="21">
          <cell r="B21">
            <v>1877</v>
          </cell>
          <cell r="C21">
            <v>48</v>
          </cell>
          <cell r="D21">
            <v>9009.6</v>
          </cell>
        </row>
        <row r="22">
          <cell r="B22">
            <v>2750</v>
          </cell>
          <cell r="C22">
            <v>49.454</v>
          </cell>
          <cell r="D22">
            <v>13599.85</v>
          </cell>
        </row>
        <row r="23">
          <cell r="B23">
            <v>5930</v>
          </cell>
          <cell r="C23">
            <v>49</v>
          </cell>
          <cell r="D23">
            <v>29057</v>
          </cell>
        </row>
        <row r="24">
          <cell r="B24">
            <v>1793</v>
          </cell>
          <cell r="C24">
            <v>48</v>
          </cell>
          <cell r="D24">
            <v>8606.4</v>
          </cell>
        </row>
      </sheetData>
      <sheetData sheetId="24">
        <row r="9">
          <cell r="B9">
            <v>21293.6</v>
          </cell>
          <cell r="C9">
            <v>48.60813483863696</v>
          </cell>
          <cell r="D9">
            <v>103504.218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360</v>
          </cell>
          <cell r="C11">
            <v>50</v>
          </cell>
          <cell r="D11">
            <v>1800</v>
          </cell>
        </row>
        <row r="12">
          <cell r="B12">
            <v>1440</v>
          </cell>
          <cell r="C12">
            <v>48.5</v>
          </cell>
          <cell r="D12">
            <v>6984</v>
          </cell>
        </row>
        <row r="13">
          <cell r="B13">
            <v>640</v>
          </cell>
          <cell r="C13">
            <v>49</v>
          </cell>
          <cell r="D13">
            <v>3136</v>
          </cell>
        </row>
        <row r="14">
          <cell r="B14">
            <v>2102</v>
          </cell>
          <cell r="C14">
            <v>49</v>
          </cell>
          <cell r="D14">
            <v>10299.8</v>
          </cell>
        </row>
        <row r="15">
          <cell r="B15">
            <v>2422</v>
          </cell>
          <cell r="C15">
            <v>46.89</v>
          </cell>
          <cell r="D15">
            <v>11356.758</v>
          </cell>
        </row>
        <row r="16">
          <cell r="B16">
            <v>835</v>
          </cell>
          <cell r="C16">
            <v>49</v>
          </cell>
          <cell r="D16">
            <v>4091.5</v>
          </cell>
        </row>
        <row r="17">
          <cell r="B17">
            <v>2015</v>
          </cell>
          <cell r="C17">
            <v>49</v>
          </cell>
          <cell r="D17">
            <v>9873.5</v>
          </cell>
        </row>
        <row r="18">
          <cell r="B18">
            <v>3560</v>
          </cell>
          <cell r="C18">
            <v>48.5</v>
          </cell>
          <cell r="D18">
            <v>17266</v>
          </cell>
        </row>
        <row r="19">
          <cell r="B19">
            <v>546</v>
          </cell>
          <cell r="C19">
            <v>49.5</v>
          </cell>
          <cell r="D19">
            <v>2702.7</v>
          </cell>
        </row>
        <row r="20">
          <cell r="B20">
            <v>100</v>
          </cell>
          <cell r="C20">
            <v>48.5</v>
          </cell>
          <cell r="D20">
            <v>485</v>
          </cell>
        </row>
        <row r="21">
          <cell r="B21">
            <v>1392</v>
          </cell>
          <cell r="C21">
            <v>48.5</v>
          </cell>
          <cell r="D21">
            <v>6751.2</v>
          </cell>
        </row>
        <row r="22">
          <cell r="B22">
            <v>1463</v>
          </cell>
          <cell r="C22">
            <v>49</v>
          </cell>
          <cell r="D22">
            <v>7168.7</v>
          </cell>
        </row>
        <row r="23">
          <cell r="B23">
            <v>3177</v>
          </cell>
          <cell r="C23">
            <v>49</v>
          </cell>
          <cell r="D23">
            <v>15567.3</v>
          </cell>
        </row>
        <row r="24">
          <cell r="B24">
            <v>1241.6</v>
          </cell>
          <cell r="C24">
            <v>47.21</v>
          </cell>
          <cell r="D24">
            <v>6021.76</v>
          </cell>
        </row>
      </sheetData>
      <sheetData sheetId="25">
        <row r="9">
          <cell r="C9">
            <v>210.20586400499064</v>
          </cell>
          <cell r="D9">
            <v>3369.6</v>
          </cell>
        </row>
        <row r="10">
          <cell r="B10" t="str">
            <v> -   </v>
          </cell>
          <cell r="C10" t="str">
            <v> -   </v>
          </cell>
          <cell r="D10" t="str">
            <v> -   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30</v>
          </cell>
          <cell r="C13">
            <v>206</v>
          </cell>
          <cell r="D13">
            <v>618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45</v>
          </cell>
          <cell r="C15">
            <v>220</v>
          </cell>
          <cell r="D15">
            <v>990</v>
          </cell>
        </row>
        <row r="16">
          <cell r="B16" t="str">
            <v> -   </v>
          </cell>
          <cell r="C16" t="str">
            <v> -   </v>
          </cell>
          <cell r="D16" t="str">
            <v> -   </v>
          </cell>
        </row>
        <row r="17">
          <cell r="B17" t="str">
            <v> -   </v>
          </cell>
          <cell r="C17" t="str">
            <v> -   </v>
          </cell>
          <cell r="D17" t="str">
            <v> -   </v>
          </cell>
        </row>
        <row r="18">
          <cell r="B18">
            <v>76.5</v>
          </cell>
          <cell r="C18">
            <v>209.28</v>
          </cell>
          <cell r="D18">
            <v>1601</v>
          </cell>
        </row>
        <row r="19">
          <cell r="B19" t="str">
            <v> -   </v>
          </cell>
          <cell r="C19" t="str">
            <v> -   </v>
          </cell>
          <cell r="D19" t="str">
            <v> -   </v>
          </cell>
        </row>
        <row r="20">
          <cell r="B20">
            <v>8.8</v>
          </cell>
          <cell r="C20">
            <v>182.5</v>
          </cell>
          <cell r="D20">
            <v>160.6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 t="str">
            <v> -   </v>
          </cell>
          <cell r="C23" t="str">
            <v> -   </v>
          </cell>
          <cell r="D23" t="str">
            <v> -   </v>
          </cell>
        </row>
        <row r="24">
          <cell r="B24">
            <v>0</v>
          </cell>
          <cell r="C24">
            <v>0</v>
          </cell>
          <cell r="D24">
            <v>0</v>
          </cell>
        </row>
      </sheetData>
      <sheetData sheetId="26">
        <row r="8">
          <cell r="B8">
            <v>306.5</v>
          </cell>
          <cell r="C8">
            <v>6.368678629690049</v>
          </cell>
          <cell r="D8">
            <v>195.2</v>
          </cell>
        </row>
        <row r="9">
          <cell r="B9">
            <v>4</v>
          </cell>
          <cell r="C9">
            <v>7.5</v>
          </cell>
          <cell r="D9">
            <v>3</v>
          </cell>
        </row>
        <row r="10">
          <cell r="B10" t="str">
            <v> -   </v>
          </cell>
          <cell r="C10" t="str">
            <v> -   </v>
          </cell>
          <cell r="D10" t="str">
            <v> -   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8</v>
          </cell>
          <cell r="C12">
            <v>6.5</v>
          </cell>
          <cell r="D12">
            <v>5.2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95</v>
          </cell>
          <cell r="C15">
            <v>6</v>
          </cell>
          <cell r="D15">
            <v>57</v>
          </cell>
        </row>
        <row r="16">
          <cell r="B16">
            <v>60</v>
          </cell>
          <cell r="C16">
            <v>6.61</v>
          </cell>
          <cell r="D16">
            <v>40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 t="str">
            <v> -   </v>
          </cell>
          <cell r="D18" t="str">
            <v> -   </v>
          </cell>
        </row>
        <row r="19">
          <cell r="B19">
            <v>13</v>
          </cell>
          <cell r="C19">
            <v>6</v>
          </cell>
          <cell r="D19">
            <v>7.8</v>
          </cell>
        </row>
        <row r="20">
          <cell r="B20">
            <v>8</v>
          </cell>
          <cell r="C20">
            <v>6.5</v>
          </cell>
          <cell r="D20">
            <v>5.2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 t="str">
            <v> -   </v>
          </cell>
          <cell r="D22">
            <v>0</v>
          </cell>
        </row>
        <row r="23">
          <cell r="B23">
            <v>118.5</v>
          </cell>
          <cell r="C23">
            <v>6.5</v>
          </cell>
          <cell r="D23">
            <v>77</v>
          </cell>
        </row>
      </sheetData>
      <sheetData sheetId="27">
        <row r="7">
          <cell r="E7">
            <v>803</v>
          </cell>
        </row>
        <row r="8">
          <cell r="E8">
            <v>55</v>
          </cell>
        </row>
        <row r="13">
          <cell r="E13">
            <v>50</v>
          </cell>
        </row>
        <row r="14">
          <cell r="E14">
            <v>15</v>
          </cell>
        </row>
        <row r="16">
          <cell r="E16">
            <v>30</v>
          </cell>
        </row>
        <row r="18">
          <cell r="E18">
            <v>420</v>
          </cell>
        </row>
        <row r="19">
          <cell r="E19">
            <v>54</v>
          </cell>
        </row>
        <row r="20">
          <cell r="E20">
            <v>128</v>
          </cell>
        </row>
        <row r="22">
          <cell r="E22">
            <v>51</v>
          </cell>
        </row>
      </sheetData>
      <sheetData sheetId="29">
        <row r="7">
          <cell r="E7">
            <v>2386</v>
          </cell>
        </row>
        <row r="8">
          <cell r="E8">
            <v>176</v>
          </cell>
        </row>
        <row r="13">
          <cell r="E13">
            <v>90</v>
          </cell>
        </row>
        <row r="14">
          <cell r="E14">
            <v>47</v>
          </cell>
        </row>
        <row r="16">
          <cell r="E16">
            <v>54</v>
          </cell>
        </row>
        <row r="18">
          <cell r="E18">
            <v>1302</v>
          </cell>
        </row>
        <row r="19">
          <cell r="E19">
            <v>162</v>
          </cell>
        </row>
        <row r="20">
          <cell r="E20">
            <v>397</v>
          </cell>
        </row>
        <row r="22">
          <cell r="E22">
            <v>158</v>
          </cell>
        </row>
      </sheetData>
      <sheetData sheetId="30">
        <row r="7">
          <cell r="E7">
            <v>40384</v>
          </cell>
        </row>
        <row r="8">
          <cell r="E8">
            <v>482</v>
          </cell>
        </row>
        <row r="9">
          <cell r="E9">
            <v>650</v>
          </cell>
        </row>
        <row r="10">
          <cell r="E10">
            <v>2180</v>
          </cell>
        </row>
        <row r="11">
          <cell r="E11">
            <v>1437</v>
          </cell>
        </row>
        <row r="12">
          <cell r="E12">
            <v>3270</v>
          </cell>
        </row>
        <row r="13">
          <cell r="E13">
            <v>4610</v>
          </cell>
        </row>
        <row r="14">
          <cell r="E14">
            <v>1720</v>
          </cell>
        </row>
        <row r="15">
          <cell r="E15">
            <v>2190</v>
          </cell>
        </row>
        <row r="16">
          <cell r="E16">
            <v>7035</v>
          </cell>
        </row>
        <row r="17">
          <cell r="E17">
            <v>3551</v>
          </cell>
        </row>
        <row r="18">
          <cell r="E18">
            <v>1300</v>
          </cell>
        </row>
        <row r="19">
          <cell r="E19">
            <v>1877</v>
          </cell>
        </row>
        <row r="20">
          <cell r="E20">
            <v>2755</v>
          </cell>
        </row>
        <row r="21">
          <cell r="E21">
            <v>5948</v>
          </cell>
        </row>
        <row r="22">
          <cell r="E22">
            <v>1379</v>
          </cell>
        </row>
      </sheetData>
      <sheetData sheetId="32">
        <row r="8">
          <cell r="E8">
            <v>280184</v>
          </cell>
        </row>
        <row r="9">
          <cell r="E9">
            <v>3470</v>
          </cell>
        </row>
        <row r="10">
          <cell r="E10">
            <v>4680</v>
          </cell>
        </row>
        <row r="11">
          <cell r="E11">
            <v>14824</v>
          </cell>
        </row>
        <row r="12">
          <cell r="E12">
            <v>10059</v>
          </cell>
        </row>
        <row r="13">
          <cell r="E13">
            <v>22890</v>
          </cell>
        </row>
        <row r="14">
          <cell r="E14">
            <v>31118</v>
          </cell>
        </row>
        <row r="15">
          <cell r="E15">
            <v>12040</v>
          </cell>
        </row>
        <row r="16">
          <cell r="E16">
            <v>15330</v>
          </cell>
        </row>
        <row r="17">
          <cell r="E17">
            <v>48542</v>
          </cell>
        </row>
        <row r="18">
          <cell r="E18">
            <v>25212</v>
          </cell>
        </row>
        <row r="19">
          <cell r="E19">
            <v>8840</v>
          </cell>
        </row>
        <row r="20">
          <cell r="E20">
            <v>12764</v>
          </cell>
        </row>
        <row r="21">
          <cell r="E21">
            <v>19561</v>
          </cell>
        </row>
        <row r="22">
          <cell r="E22">
            <v>41339</v>
          </cell>
        </row>
        <row r="23">
          <cell r="E23">
            <v>9515</v>
          </cell>
        </row>
      </sheetData>
      <sheetData sheetId="33">
        <row r="7">
          <cell r="E7">
            <v>41707</v>
          </cell>
        </row>
        <row r="8">
          <cell r="E8">
            <v>520</v>
          </cell>
        </row>
        <row r="9">
          <cell r="E9">
            <v>650</v>
          </cell>
        </row>
        <row r="10">
          <cell r="E10">
            <v>2180</v>
          </cell>
        </row>
        <row r="11">
          <cell r="E11">
            <v>1652</v>
          </cell>
        </row>
        <row r="12">
          <cell r="E12">
            <v>3258</v>
          </cell>
        </row>
        <row r="13">
          <cell r="E13">
            <v>4541</v>
          </cell>
        </row>
        <row r="14">
          <cell r="E14">
            <v>1940</v>
          </cell>
        </row>
        <row r="15">
          <cell r="E15">
            <v>2270</v>
          </cell>
        </row>
        <row r="16">
          <cell r="E16">
            <v>6755</v>
          </cell>
        </row>
        <row r="17">
          <cell r="E17">
            <v>3551</v>
          </cell>
        </row>
        <row r="18">
          <cell r="E18">
            <v>1750</v>
          </cell>
        </row>
        <row r="19">
          <cell r="E19">
            <v>1987</v>
          </cell>
        </row>
        <row r="20">
          <cell r="E20">
            <v>2970</v>
          </cell>
        </row>
        <row r="21">
          <cell r="E21">
            <v>5953</v>
          </cell>
        </row>
        <row r="22">
          <cell r="E22">
            <v>1730</v>
          </cell>
        </row>
      </sheetData>
      <sheetData sheetId="35">
        <row r="7">
          <cell r="E7">
            <v>201599</v>
          </cell>
        </row>
        <row r="8">
          <cell r="E8">
            <v>2548</v>
          </cell>
        </row>
        <row r="9">
          <cell r="E9">
            <v>3218</v>
          </cell>
        </row>
        <row r="10">
          <cell r="E10">
            <v>10355</v>
          </cell>
        </row>
        <row r="11">
          <cell r="E11">
            <v>7930</v>
          </cell>
        </row>
        <row r="12">
          <cell r="E12">
            <v>15476</v>
          </cell>
        </row>
        <row r="13">
          <cell r="E13">
            <v>21797</v>
          </cell>
        </row>
        <row r="14">
          <cell r="E14">
            <v>9409</v>
          </cell>
        </row>
        <row r="15">
          <cell r="E15">
            <v>11010</v>
          </cell>
        </row>
        <row r="16">
          <cell r="E16">
            <v>32762</v>
          </cell>
        </row>
        <row r="17">
          <cell r="E17">
            <v>17755</v>
          </cell>
        </row>
        <row r="18">
          <cell r="E18">
            <v>8225</v>
          </cell>
        </row>
        <row r="19">
          <cell r="E19">
            <v>9339</v>
          </cell>
        </row>
        <row r="20">
          <cell r="E20">
            <v>14405</v>
          </cell>
        </row>
        <row r="21">
          <cell r="E21">
            <v>29170</v>
          </cell>
        </row>
        <row r="22">
          <cell r="E22">
            <v>8200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eu 06"/>
      <sheetName val="Bieu 05"/>
      <sheetName val="sosanh(lua)"/>
      <sheetName val="sosanh(chung)"/>
      <sheetName val="chung"/>
    </sheetNames>
    <sheetDataSet>
      <sheetData sheetId="0">
        <row r="11">
          <cell r="F11">
            <v>405</v>
          </cell>
          <cell r="G11">
            <v>650</v>
          </cell>
          <cell r="H11">
            <v>2169</v>
          </cell>
          <cell r="I11">
            <v>1470</v>
          </cell>
          <cell r="J11">
            <v>3265</v>
          </cell>
          <cell r="K11">
            <v>4600</v>
          </cell>
          <cell r="L11">
            <v>1720</v>
          </cell>
          <cell r="M11">
            <v>2190</v>
          </cell>
          <cell r="N11">
            <v>7500</v>
          </cell>
          <cell r="O11">
            <v>3521</v>
          </cell>
          <cell r="P11">
            <v>1450</v>
          </cell>
          <cell r="Q11">
            <v>1877</v>
          </cell>
          <cell r="R11">
            <v>2750</v>
          </cell>
          <cell r="S11">
            <v>5935</v>
          </cell>
          <cell r="T11">
            <v>1334</v>
          </cell>
        </row>
        <row r="12">
          <cell r="F12">
            <v>74</v>
          </cell>
          <cell r="G12">
            <v>74</v>
          </cell>
          <cell r="H12">
            <v>67</v>
          </cell>
          <cell r="I12">
            <v>70</v>
          </cell>
          <cell r="J12">
            <v>68</v>
          </cell>
          <cell r="K12">
            <v>63.15</v>
          </cell>
          <cell r="L12">
            <v>70</v>
          </cell>
          <cell r="M12">
            <v>64.47</v>
          </cell>
          <cell r="N12">
            <v>69</v>
          </cell>
          <cell r="O12">
            <v>71.62</v>
          </cell>
          <cell r="P12">
            <v>68</v>
          </cell>
          <cell r="Q12">
            <v>68</v>
          </cell>
          <cell r="R12">
            <v>69.91</v>
          </cell>
          <cell r="S12">
            <v>69.5</v>
          </cell>
          <cell r="T12">
            <v>66.3</v>
          </cell>
        </row>
        <row r="13">
          <cell r="F13">
            <v>2997</v>
          </cell>
          <cell r="G13">
            <v>4810</v>
          </cell>
          <cell r="H13">
            <v>14532.3</v>
          </cell>
          <cell r="I13">
            <v>10290</v>
          </cell>
          <cell r="J13">
            <v>22202</v>
          </cell>
          <cell r="K13">
            <v>29049</v>
          </cell>
          <cell r="L13">
            <v>12040</v>
          </cell>
          <cell r="M13">
            <v>14118.929999999998</v>
          </cell>
          <cell r="N13">
            <v>51750</v>
          </cell>
          <cell r="O13">
            <v>25217.402000000002</v>
          </cell>
          <cell r="P13">
            <v>9860</v>
          </cell>
          <cell r="Q13">
            <v>12763.6</v>
          </cell>
          <cell r="R13">
            <v>19225.25</v>
          </cell>
          <cell r="S13">
            <v>41248.25</v>
          </cell>
          <cell r="T13">
            <v>8844.42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 06"/>
      <sheetName val="Bieu 05"/>
      <sheetName val="sosanh(lua)"/>
      <sheetName val="sosanh(chung)"/>
      <sheetName val="chung"/>
    </sheetNames>
    <sheetDataSet>
      <sheetData sheetId="0">
        <row r="11">
          <cell r="F11">
            <v>456</v>
          </cell>
          <cell r="G11">
            <v>650</v>
          </cell>
          <cell r="H11">
            <v>2109</v>
          </cell>
          <cell r="I11">
            <v>1652</v>
          </cell>
          <cell r="J11">
            <v>3242</v>
          </cell>
          <cell r="K11">
            <v>4365</v>
          </cell>
          <cell r="L11">
            <v>1940</v>
          </cell>
          <cell r="M11">
            <v>2270</v>
          </cell>
          <cell r="N11">
            <v>7400</v>
          </cell>
          <cell r="O11">
            <v>3521</v>
          </cell>
          <cell r="P11">
            <v>1522</v>
          </cell>
          <cell r="Q11">
            <v>1877</v>
          </cell>
          <cell r="R11">
            <v>2750</v>
          </cell>
          <cell r="S11">
            <v>5930</v>
          </cell>
          <cell r="T11">
            <v>1793</v>
          </cell>
        </row>
        <row r="12">
          <cell r="F12">
            <v>51</v>
          </cell>
          <cell r="G12">
            <v>51</v>
          </cell>
          <cell r="H12">
            <v>48</v>
          </cell>
          <cell r="I12">
            <v>49</v>
          </cell>
          <cell r="J12">
            <v>48.5</v>
          </cell>
          <cell r="K12">
            <v>48.5</v>
          </cell>
          <cell r="L12">
            <v>49</v>
          </cell>
          <cell r="M12">
            <v>49.5</v>
          </cell>
          <cell r="N12">
            <v>48.5</v>
          </cell>
          <cell r="O12">
            <v>50</v>
          </cell>
          <cell r="P12">
            <v>48</v>
          </cell>
          <cell r="Q12">
            <v>48</v>
          </cell>
          <cell r="R12">
            <v>49.454</v>
          </cell>
          <cell r="S12">
            <v>49</v>
          </cell>
          <cell r="T12">
            <v>48</v>
          </cell>
        </row>
        <row r="13">
          <cell r="F13">
            <v>2325.6</v>
          </cell>
          <cell r="G13">
            <v>3315</v>
          </cell>
          <cell r="H13">
            <v>10123.2</v>
          </cell>
          <cell r="I13">
            <v>8094.8</v>
          </cell>
          <cell r="J13">
            <v>15723.7</v>
          </cell>
          <cell r="K13">
            <v>21170.25</v>
          </cell>
          <cell r="L13">
            <v>9506</v>
          </cell>
          <cell r="M13">
            <v>11236.5</v>
          </cell>
          <cell r="N13">
            <v>35890</v>
          </cell>
          <cell r="O13">
            <v>17605</v>
          </cell>
          <cell r="P13">
            <v>7305.6</v>
          </cell>
          <cell r="Q13">
            <v>9009.6</v>
          </cell>
          <cell r="R13">
            <v>13599.85</v>
          </cell>
          <cell r="S13">
            <v>29057</v>
          </cell>
          <cell r="T13">
            <v>8606.4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eu 06"/>
      <sheetName val="Bieu 05"/>
      <sheetName val="sosanh(lua)"/>
      <sheetName val="sosanh(chung)"/>
      <sheetName val="chung"/>
    </sheetNames>
    <sheetDataSet>
      <sheetData sheetId="0">
        <row r="11">
          <cell r="F11">
            <v>0</v>
          </cell>
          <cell r="G11">
            <v>360</v>
          </cell>
          <cell r="H11">
            <v>1440</v>
          </cell>
          <cell r="I11">
            <v>640</v>
          </cell>
          <cell r="J11">
            <v>2102</v>
          </cell>
          <cell r="K11">
            <v>2422</v>
          </cell>
          <cell r="L11">
            <v>835</v>
          </cell>
          <cell r="M11">
            <v>2015</v>
          </cell>
          <cell r="N11">
            <v>3560</v>
          </cell>
          <cell r="O11">
            <v>546</v>
          </cell>
          <cell r="P11">
            <v>100</v>
          </cell>
          <cell r="Q11">
            <v>1392</v>
          </cell>
          <cell r="R11">
            <v>1463</v>
          </cell>
          <cell r="S11">
            <v>3177</v>
          </cell>
          <cell r="T11">
            <v>1241.6</v>
          </cell>
        </row>
        <row r="12">
          <cell r="F12">
            <v>0</v>
          </cell>
          <cell r="G12">
            <v>50</v>
          </cell>
          <cell r="H12">
            <v>48.5</v>
          </cell>
          <cell r="I12">
            <v>49</v>
          </cell>
          <cell r="J12">
            <v>49</v>
          </cell>
          <cell r="K12">
            <v>46.89</v>
          </cell>
          <cell r="L12">
            <v>49</v>
          </cell>
          <cell r="M12">
            <v>49</v>
          </cell>
          <cell r="N12">
            <v>48.5</v>
          </cell>
          <cell r="O12">
            <v>49.5</v>
          </cell>
          <cell r="P12">
            <v>48.5</v>
          </cell>
          <cell r="Q12">
            <v>48.5</v>
          </cell>
          <cell r="R12">
            <v>49</v>
          </cell>
          <cell r="S12">
            <v>49</v>
          </cell>
        </row>
        <row r="13">
          <cell r="F13">
            <v>0</v>
          </cell>
          <cell r="G13">
            <v>1800</v>
          </cell>
          <cell r="H13">
            <v>6984</v>
          </cell>
          <cell r="I13">
            <v>3136</v>
          </cell>
          <cell r="J13">
            <v>10299.8</v>
          </cell>
          <cell r="K13">
            <v>11356.758</v>
          </cell>
          <cell r="L13">
            <v>4091.5</v>
          </cell>
          <cell r="M13">
            <v>9873.5</v>
          </cell>
          <cell r="N13">
            <v>17266</v>
          </cell>
          <cell r="O13">
            <v>2702.7</v>
          </cell>
          <cell r="P13">
            <v>485</v>
          </cell>
          <cell r="Q13">
            <v>6751.2</v>
          </cell>
          <cell r="R13">
            <v>7168.7</v>
          </cell>
          <cell r="S13">
            <v>15567.3</v>
          </cell>
          <cell r="T13">
            <v>6021.76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3">
      <selection activeCell="A17" sqref="A17"/>
    </sheetView>
  </sheetViews>
  <sheetFormatPr defaultColWidth="8.796875" defaultRowHeight="15"/>
  <cols>
    <col min="1" max="1" width="49.09765625" style="3" customWidth="1"/>
    <col min="2" max="16384" width="8.8984375" style="3" customWidth="1"/>
  </cols>
  <sheetData>
    <row r="1" ht="22.5" customHeight="1">
      <c r="A1" s="2" t="s">
        <v>191</v>
      </c>
    </row>
    <row r="2" ht="23.25" customHeight="1">
      <c r="A2" s="2" t="s">
        <v>1035</v>
      </c>
    </row>
    <row r="7" ht="30">
      <c r="A7" s="4" t="s">
        <v>192</v>
      </c>
    </row>
    <row r="8" ht="30">
      <c r="A8" s="4" t="s">
        <v>193</v>
      </c>
    </row>
    <row r="9" ht="40.5" customHeight="1">
      <c r="A9" s="5" t="s">
        <v>194</v>
      </c>
    </row>
    <row r="10" ht="33">
      <c r="A10" s="6" t="s">
        <v>1134</v>
      </c>
    </row>
    <row r="15" ht="15.75">
      <c r="A15" s="3" t="s">
        <v>1110</v>
      </c>
    </row>
    <row r="16" ht="24" customHeight="1">
      <c r="A16" s="3" t="s">
        <v>195</v>
      </c>
    </row>
    <row r="25" ht="15.75">
      <c r="A25" s="7" t="s">
        <v>1135</v>
      </c>
    </row>
  </sheetData>
  <sheetProtection/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1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N28"/>
  <sheetViews>
    <sheetView zoomScale="110" zoomScaleNormal="110" zoomScalePageLayoutView="0" workbookViewId="0" topLeftCell="A1">
      <selection activeCell="N12" sqref="N12"/>
    </sheetView>
  </sheetViews>
  <sheetFormatPr defaultColWidth="8.796875" defaultRowHeight="15"/>
  <cols>
    <col min="1" max="1" width="8.796875" style="10" customWidth="1"/>
    <col min="2" max="2" width="4.59765625" style="10" customWidth="1"/>
    <col min="3" max="3" width="4" style="10" customWidth="1"/>
    <col min="4" max="4" width="4.59765625" style="10" customWidth="1"/>
    <col min="5" max="5" width="4" style="10" customWidth="1"/>
    <col min="6" max="6" width="4.59765625" style="10" customWidth="1"/>
    <col min="7" max="7" width="4" style="10" customWidth="1"/>
    <col min="8" max="8" width="4.59765625" style="10" customWidth="1"/>
    <col min="9" max="9" width="4" style="10" customWidth="1"/>
    <col min="10" max="10" width="4.59765625" style="10" customWidth="1"/>
    <col min="11" max="11" width="4.19921875" style="10" customWidth="1"/>
    <col min="12" max="16384" width="8.8984375" style="10" customWidth="1"/>
  </cols>
  <sheetData>
    <row r="1" spans="1:3" ht="15">
      <c r="A1" s="8" t="s">
        <v>259</v>
      </c>
      <c r="B1" s="9"/>
      <c r="C1" s="9"/>
    </row>
    <row r="2" spans="1:11" ht="27.75" customHeight="1">
      <c r="A2" s="645" t="s">
        <v>254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</row>
    <row r="3" spans="1:7" ht="9.75" customHeight="1">
      <c r="A3" s="11"/>
      <c r="B3" s="11"/>
      <c r="C3" s="11"/>
      <c r="D3" s="48"/>
      <c r="E3" s="48"/>
      <c r="F3" s="48"/>
      <c r="G3" s="48"/>
    </row>
    <row r="4" s="8" customFormat="1" ht="20.25" customHeight="1">
      <c r="K4" s="49" t="s">
        <v>238</v>
      </c>
    </row>
    <row r="5" spans="1:11" s="36" customFormat="1" ht="18" customHeight="1">
      <c r="A5" s="51"/>
      <c r="B5" s="636">
        <v>2009</v>
      </c>
      <c r="C5" s="635"/>
      <c r="D5" s="636">
        <v>2010</v>
      </c>
      <c r="E5" s="635"/>
      <c r="F5" s="637">
        <v>2011</v>
      </c>
      <c r="G5" s="638"/>
      <c r="H5" s="637">
        <v>2012</v>
      </c>
      <c r="I5" s="638"/>
      <c r="J5" s="637">
        <v>2013</v>
      </c>
      <c r="K5" s="638"/>
    </row>
    <row r="6" spans="1:14" s="8" customFormat="1" ht="30" customHeight="1">
      <c r="A6" s="52"/>
      <c r="B6" s="65" t="s">
        <v>257</v>
      </c>
      <c r="C6" s="65" t="s">
        <v>258</v>
      </c>
      <c r="D6" s="65" t="s">
        <v>257</v>
      </c>
      <c r="E6" s="65" t="s">
        <v>258</v>
      </c>
      <c r="F6" s="65" t="s">
        <v>257</v>
      </c>
      <c r="G6" s="65" t="s">
        <v>258</v>
      </c>
      <c r="H6" s="65" t="s">
        <v>257</v>
      </c>
      <c r="I6" s="65" t="s">
        <v>258</v>
      </c>
      <c r="J6" s="65" t="s">
        <v>257</v>
      </c>
      <c r="K6" s="65" t="s">
        <v>258</v>
      </c>
      <c r="N6" s="15"/>
    </row>
    <row r="7" spans="1:11" s="8" customFormat="1" ht="18.75" customHeight="1">
      <c r="A7" s="53" t="s">
        <v>237</v>
      </c>
      <c r="B7" s="67">
        <f>SUM(B8:B23)</f>
        <v>132449</v>
      </c>
      <c r="C7" s="67">
        <f>SUM(C8:C23)</f>
        <v>66756</v>
      </c>
      <c r="D7" s="67">
        <f aca="true" t="shared" si="0" ref="D7:I7">SUM(D8:D23)</f>
        <v>132589</v>
      </c>
      <c r="E7" s="67">
        <f t="shared" si="0"/>
        <v>66820</v>
      </c>
      <c r="F7" s="67">
        <f t="shared" si="0"/>
        <v>132720</v>
      </c>
      <c r="G7" s="67">
        <f t="shared" si="0"/>
        <v>66892</v>
      </c>
      <c r="H7" s="67">
        <f t="shared" si="0"/>
        <v>132803</v>
      </c>
      <c r="I7" s="67">
        <f t="shared" si="0"/>
        <v>66933</v>
      </c>
      <c r="J7" s="67">
        <f>SUM(J8:J23)</f>
        <v>132903</v>
      </c>
      <c r="K7" s="67">
        <f>SUM(K8:K23)</f>
        <v>66983</v>
      </c>
    </row>
    <row r="8" spans="1:11" s="8" customFormat="1" ht="19.5" customHeight="1">
      <c r="A8" s="37" t="s">
        <v>239</v>
      </c>
      <c r="B8" s="55">
        <v>14860</v>
      </c>
      <c r="C8" s="55">
        <v>7537</v>
      </c>
      <c r="D8" s="55">
        <v>14876</v>
      </c>
      <c r="E8" s="55">
        <v>7544</v>
      </c>
      <c r="F8" s="55">
        <v>14891</v>
      </c>
      <c r="G8" s="55">
        <v>7552</v>
      </c>
      <c r="H8" s="55">
        <v>14900</v>
      </c>
      <c r="I8" s="55">
        <v>7557</v>
      </c>
      <c r="J8" s="55">
        <v>14911</v>
      </c>
      <c r="K8" s="55">
        <v>7564</v>
      </c>
    </row>
    <row r="9" spans="1:11" s="8" customFormat="1" ht="19.5" customHeight="1">
      <c r="A9" s="56" t="s">
        <v>240</v>
      </c>
      <c r="B9" s="55">
        <v>16053</v>
      </c>
      <c r="C9" s="55">
        <v>8151</v>
      </c>
      <c r="D9" s="55">
        <v>16070</v>
      </c>
      <c r="E9" s="55">
        <v>8159</v>
      </c>
      <c r="F9" s="55">
        <v>16086</v>
      </c>
      <c r="G9" s="55">
        <v>8168</v>
      </c>
      <c r="H9" s="55">
        <v>16096</v>
      </c>
      <c r="I9" s="55">
        <v>8173</v>
      </c>
      <c r="J9" s="55">
        <v>16108</v>
      </c>
      <c r="K9" s="55">
        <v>8179</v>
      </c>
    </row>
    <row r="10" spans="1:11" s="8" customFormat="1" ht="19.5" customHeight="1">
      <c r="A10" s="37" t="s">
        <v>241</v>
      </c>
      <c r="B10" s="55">
        <v>3801</v>
      </c>
      <c r="C10" s="55">
        <v>1882</v>
      </c>
      <c r="D10" s="55">
        <v>3805</v>
      </c>
      <c r="E10" s="55">
        <v>1884</v>
      </c>
      <c r="F10" s="55">
        <v>3809</v>
      </c>
      <c r="G10" s="55">
        <v>1886</v>
      </c>
      <c r="H10" s="55">
        <v>3811</v>
      </c>
      <c r="I10" s="55">
        <v>1887</v>
      </c>
      <c r="J10" s="55">
        <v>3814</v>
      </c>
      <c r="K10" s="55">
        <v>1888</v>
      </c>
    </row>
    <row r="11" spans="1:11" s="8" customFormat="1" ht="19.5" customHeight="1">
      <c r="A11" s="37" t="s">
        <v>242</v>
      </c>
      <c r="B11" s="57">
        <v>5762</v>
      </c>
      <c r="C11" s="55">
        <v>2877</v>
      </c>
      <c r="D11" s="57">
        <v>5768</v>
      </c>
      <c r="E11" s="55">
        <v>2880</v>
      </c>
      <c r="F11" s="57">
        <v>5773</v>
      </c>
      <c r="G11" s="55">
        <v>2883</v>
      </c>
      <c r="H11" s="57">
        <v>5777</v>
      </c>
      <c r="I11" s="55">
        <v>2885</v>
      </c>
      <c r="J11" s="57">
        <v>5781</v>
      </c>
      <c r="K11" s="55">
        <v>2887</v>
      </c>
    </row>
    <row r="12" spans="1:11" s="8" customFormat="1" ht="19.5" customHeight="1">
      <c r="A12" s="56" t="s">
        <v>243</v>
      </c>
      <c r="B12" s="55">
        <v>6318</v>
      </c>
      <c r="C12" s="55">
        <v>3158</v>
      </c>
      <c r="D12" s="55">
        <v>6324</v>
      </c>
      <c r="E12" s="55">
        <v>3161</v>
      </c>
      <c r="F12" s="55">
        <v>6331</v>
      </c>
      <c r="G12" s="55">
        <v>3164</v>
      </c>
      <c r="H12" s="55">
        <v>6335</v>
      </c>
      <c r="I12" s="55">
        <v>3166</v>
      </c>
      <c r="J12" s="55">
        <v>6340</v>
      </c>
      <c r="K12" s="55">
        <v>3168</v>
      </c>
    </row>
    <row r="13" spans="1:11" s="50" customFormat="1" ht="19.5" customHeight="1">
      <c r="A13" s="58" t="s">
        <v>244</v>
      </c>
      <c r="B13" s="57">
        <v>1735</v>
      </c>
      <c r="C13" s="57">
        <v>842</v>
      </c>
      <c r="D13" s="57">
        <v>1737</v>
      </c>
      <c r="E13" s="57">
        <v>842</v>
      </c>
      <c r="F13" s="57">
        <v>1739</v>
      </c>
      <c r="G13" s="57">
        <v>843</v>
      </c>
      <c r="H13" s="57">
        <v>1740</v>
      </c>
      <c r="I13" s="57">
        <v>844</v>
      </c>
      <c r="J13" s="57">
        <v>1741</v>
      </c>
      <c r="K13" s="57">
        <v>845</v>
      </c>
    </row>
    <row r="14" spans="1:11" s="50" customFormat="1" ht="19.5" customHeight="1">
      <c r="A14" s="58" t="s">
        <v>245</v>
      </c>
      <c r="B14" s="57">
        <v>15497</v>
      </c>
      <c r="C14" s="57">
        <v>8051</v>
      </c>
      <c r="D14" s="57">
        <v>15513</v>
      </c>
      <c r="E14" s="57">
        <v>8058</v>
      </c>
      <c r="F14" s="57">
        <v>15528</v>
      </c>
      <c r="G14" s="57">
        <v>8067</v>
      </c>
      <c r="H14" s="57">
        <v>15538</v>
      </c>
      <c r="I14" s="57">
        <v>8072</v>
      </c>
      <c r="J14" s="57">
        <v>15550</v>
      </c>
      <c r="K14" s="57">
        <v>8078</v>
      </c>
    </row>
    <row r="15" spans="1:11" s="50" customFormat="1" ht="19.5" customHeight="1">
      <c r="A15" s="58" t="s">
        <v>246</v>
      </c>
      <c r="B15" s="57">
        <v>10185</v>
      </c>
      <c r="C15" s="57">
        <v>5106</v>
      </c>
      <c r="D15" s="57">
        <v>10196</v>
      </c>
      <c r="E15" s="57">
        <v>5112</v>
      </c>
      <c r="F15" s="57">
        <v>10206</v>
      </c>
      <c r="G15" s="57">
        <v>5117</v>
      </c>
      <c r="H15" s="57">
        <v>10212</v>
      </c>
      <c r="I15" s="57">
        <v>5120</v>
      </c>
      <c r="J15" s="57">
        <v>10220</v>
      </c>
      <c r="K15" s="57">
        <v>5124</v>
      </c>
    </row>
    <row r="16" spans="1:11" s="50" customFormat="1" ht="19.5" customHeight="1">
      <c r="A16" s="58" t="s">
        <v>247</v>
      </c>
      <c r="B16" s="57">
        <v>7947</v>
      </c>
      <c r="C16" s="57">
        <v>3892</v>
      </c>
      <c r="D16" s="57">
        <v>7955</v>
      </c>
      <c r="E16" s="57">
        <v>3896</v>
      </c>
      <c r="F16" s="57">
        <v>7963</v>
      </c>
      <c r="G16" s="57">
        <v>3900</v>
      </c>
      <c r="H16" s="57">
        <v>7968</v>
      </c>
      <c r="I16" s="57">
        <v>3902</v>
      </c>
      <c r="J16" s="57">
        <v>7974</v>
      </c>
      <c r="K16" s="57">
        <v>3905</v>
      </c>
    </row>
    <row r="17" spans="1:11" s="50" customFormat="1" ht="19.5" customHeight="1">
      <c r="A17" s="58" t="s">
        <v>248</v>
      </c>
      <c r="B17" s="57">
        <v>7298</v>
      </c>
      <c r="C17" s="57">
        <v>3611</v>
      </c>
      <c r="D17" s="57">
        <v>7306</v>
      </c>
      <c r="E17" s="57">
        <v>3615</v>
      </c>
      <c r="F17" s="57">
        <v>7313</v>
      </c>
      <c r="G17" s="57">
        <v>3619</v>
      </c>
      <c r="H17" s="57">
        <v>7318</v>
      </c>
      <c r="I17" s="57">
        <v>3621</v>
      </c>
      <c r="J17" s="57">
        <v>7323</v>
      </c>
      <c r="K17" s="57">
        <v>3624</v>
      </c>
    </row>
    <row r="18" spans="1:11" s="50" customFormat="1" ht="19.5" customHeight="1">
      <c r="A18" s="58" t="s">
        <v>249</v>
      </c>
      <c r="B18" s="57">
        <v>7563</v>
      </c>
      <c r="C18" s="57">
        <v>3925</v>
      </c>
      <c r="D18" s="57">
        <v>7571</v>
      </c>
      <c r="E18" s="57">
        <v>3929</v>
      </c>
      <c r="F18" s="57">
        <v>7578</v>
      </c>
      <c r="G18" s="57">
        <v>3933</v>
      </c>
      <c r="H18" s="57">
        <v>7583</v>
      </c>
      <c r="I18" s="57">
        <v>3935</v>
      </c>
      <c r="J18" s="57">
        <v>7589</v>
      </c>
      <c r="K18" s="57">
        <v>3938</v>
      </c>
    </row>
    <row r="19" spans="1:11" s="50" customFormat="1" ht="19.5" customHeight="1">
      <c r="A19" s="58" t="s">
        <v>250</v>
      </c>
      <c r="B19" s="57">
        <v>6106</v>
      </c>
      <c r="C19" s="57">
        <v>3204</v>
      </c>
      <c r="D19" s="57">
        <v>6112</v>
      </c>
      <c r="E19" s="57">
        <v>3207</v>
      </c>
      <c r="F19" s="57">
        <v>6118</v>
      </c>
      <c r="G19" s="57">
        <v>3211</v>
      </c>
      <c r="H19" s="57">
        <v>6122</v>
      </c>
      <c r="I19" s="57">
        <v>3213</v>
      </c>
      <c r="J19" s="57">
        <v>6127</v>
      </c>
      <c r="K19" s="57">
        <v>3215</v>
      </c>
    </row>
    <row r="20" spans="1:11" s="50" customFormat="1" ht="19.5" customHeight="1">
      <c r="A20" s="58" t="s">
        <v>251</v>
      </c>
      <c r="B20" s="57">
        <v>11046</v>
      </c>
      <c r="C20" s="57">
        <v>5553</v>
      </c>
      <c r="D20" s="57">
        <v>11058</v>
      </c>
      <c r="E20" s="57">
        <v>5559</v>
      </c>
      <c r="F20" s="57">
        <v>11069</v>
      </c>
      <c r="G20" s="57">
        <v>5565</v>
      </c>
      <c r="H20" s="57">
        <v>11076</v>
      </c>
      <c r="I20" s="57">
        <v>5568</v>
      </c>
      <c r="J20" s="57">
        <v>11084</v>
      </c>
      <c r="K20" s="57">
        <v>5572</v>
      </c>
    </row>
    <row r="21" spans="1:11" s="50" customFormat="1" ht="19.5" customHeight="1">
      <c r="A21" s="58" t="s">
        <v>252</v>
      </c>
      <c r="B21" s="57">
        <v>6490</v>
      </c>
      <c r="C21" s="57">
        <v>3178</v>
      </c>
      <c r="D21" s="57">
        <v>6497</v>
      </c>
      <c r="E21" s="57">
        <v>3181</v>
      </c>
      <c r="F21" s="57">
        <v>6503</v>
      </c>
      <c r="G21" s="57">
        <v>3184</v>
      </c>
      <c r="H21" s="57">
        <v>6507</v>
      </c>
      <c r="I21" s="57">
        <v>3186</v>
      </c>
      <c r="J21" s="57">
        <v>6512</v>
      </c>
      <c r="K21" s="57">
        <v>3188</v>
      </c>
    </row>
    <row r="22" spans="1:11" s="50" customFormat="1" ht="19.5" customHeight="1">
      <c r="A22" s="58" t="s">
        <v>253</v>
      </c>
      <c r="B22" s="57">
        <v>11788</v>
      </c>
      <c r="C22" s="57">
        <v>5789</v>
      </c>
      <c r="D22" s="57">
        <v>11801</v>
      </c>
      <c r="E22" s="57">
        <v>5793</v>
      </c>
      <c r="F22" s="57">
        <v>11813</v>
      </c>
      <c r="G22" s="57">
        <v>5800</v>
      </c>
      <c r="H22" s="57">
        <v>11820</v>
      </c>
      <c r="I22" s="57">
        <v>5804</v>
      </c>
      <c r="J22" s="57">
        <v>11829</v>
      </c>
      <c r="K22" s="57">
        <v>5808</v>
      </c>
    </row>
    <row r="23" spans="1:11" s="8" customFormat="1" ht="7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8" customFormat="1" ht="17.25" customHeight="1">
      <c r="A24" s="507" t="s">
        <v>1143</v>
      </c>
      <c r="B24" s="507"/>
      <c r="C24" s="507"/>
      <c r="D24" s="50"/>
      <c r="E24" s="50"/>
      <c r="F24" s="50"/>
      <c r="G24" s="50"/>
      <c r="H24" s="50"/>
      <c r="I24" s="50"/>
      <c r="J24" s="508"/>
      <c r="K24" s="50"/>
    </row>
    <row r="25" spans="1:11" s="8" customFormat="1" ht="17.25" customHeight="1">
      <c r="A25" s="507" t="s">
        <v>1144</v>
      </c>
      <c r="B25" s="507"/>
      <c r="C25" s="507"/>
      <c r="D25" s="50"/>
      <c r="E25" s="50"/>
      <c r="F25" s="50"/>
      <c r="G25" s="50"/>
      <c r="H25" s="50"/>
      <c r="I25" s="50"/>
      <c r="J25" s="50"/>
      <c r="K25" s="50"/>
    </row>
    <row r="26" spans="1:11" ht="15">
      <c r="A26" s="50"/>
      <c r="B26" s="50"/>
      <c r="C26" s="50"/>
      <c r="D26" s="50"/>
      <c r="E26" s="50"/>
      <c r="F26" s="50"/>
      <c r="G26" s="50"/>
      <c r="H26" s="509"/>
      <c r="I26" s="509"/>
      <c r="J26" s="509"/>
      <c r="K26" s="509"/>
    </row>
    <row r="27" spans="1:7" ht="15">
      <c r="A27" s="8"/>
      <c r="B27" s="8"/>
      <c r="C27" s="8"/>
      <c r="D27" s="8"/>
      <c r="E27" s="8"/>
      <c r="F27" s="8"/>
      <c r="G27" s="8"/>
    </row>
    <row r="28" spans="1:3" ht="15">
      <c r="A28" s="9"/>
      <c r="B28" s="9"/>
      <c r="C28" s="9"/>
    </row>
  </sheetData>
  <sheetProtection/>
  <mergeCells count="1">
    <mergeCell ref="A2:K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L28"/>
  <sheetViews>
    <sheetView zoomScale="110" zoomScaleNormal="110" zoomScalePageLayoutView="0" workbookViewId="0" topLeftCell="A1">
      <selection activeCell="Q11" sqref="Q11"/>
    </sheetView>
  </sheetViews>
  <sheetFormatPr defaultColWidth="8.796875" defaultRowHeight="15"/>
  <cols>
    <col min="1" max="1" width="8.69921875" style="10" customWidth="1"/>
    <col min="2" max="2" width="4.69921875" style="10" bestFit="1" customWidth="1"/>
    <col min="3" max="8" width="4" style="10" bestFit="1" customWidth="1"/>
    <col min="9" max="9" width="3.8984375" style="10" customWidth="1"/>
    <col min="10" max="10" width="4" style="10" bestFit="1" customWidth="1"/>
    <col min="11" max="11" width="3.8984375" style="10" customWidth="1"/>
    <col min="12" max="12" width="0.203125" style="10" customWidth="1"/>
    <col min="13" max="16384" width="8.8984375" style="10" customWidth="1"/>
  </cols>
  <sheetData>
    <row r="1" spans="1:3" ht="15">
      <c r="A1" s="8" t="s">
        <v>265</v>
      </c>
      <c r="B1" s="9"/>
      <c r="C1" s="9"/>
    </row>
    <row r="2" spans="1:11" ht="32.25" customHeight="1">
      <c r="A2" s="646" t="s">
        <v>263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</row>
    <row r="3" spans="1:7" ht="18.75" customHeight="1">
      <c r="A3" s="59"/>
      <c r="B3" s="11"/>
      <c r="C3" s="11"/>
      <c r="D3" s="48"/>
      <c r="E3" s="48"/>
      <c r="F3" s="48"/>
      <c r="G3" s="48"/>
    </row>
    <row r="4" ht="15">
      <c r="K4" s="49" t="s">
        <v>238</v>
      </c>
    </row>
    <row r="5" spans="1:12" s="36" customFormat="1" ht="18" customHeight="1">
      <c r="A5" s="60"/>
      <c r="B5" s="639">
        <v>2009</v>
      </c>
      <c r="C5" s="640"/>
      <c r="D5" s="639">
        <v>2010</v>
      </c>
      <c r="E5" s="640"/>
      <c r="F5" s="639">
        <v>2011</v>
      </c>
      <c r="G5" s="640"/>
      <c r="H5" s="639">
        <v>2012</v>
      </c>
      <c r="I5" s="640"/>
      <c r="J5" s="639">
        <v>2013</v>
      </c>
      <c r="K5" s="640"/>
      <c r="L5" s="552">
        <v>2012</v>
      </c>
    </row>
    <row r="6" spans="1:12" s="36" customFormat="1" ht="30" customHeight="1">
      <c r="A6" s="62"/>
      <c r="B6" s="65" t="s">
        <v>257</v>
      </c>
      <c r="C6" s="65" t="s">
        <v>258</v>
      </c>
      <c r="D6" s="65" t="s">
        <v>257</v>
      </c>
      <c r="E6" s="65" t="s">
        <v>258</v>
      </c>
      <c r="F6" s="65" t="s">
        <v>257</v>
      </c>
      <c r="G6" s="65" t="s">
        <v>258</v>
      </c>
      <c r="H6" s="65" t="s">
        <v>257</v>
      </c>
      <c r="I6" s="65" t="s">
        <v>258</v>
      </c>
      <c r="J6" s="65" t="s">
        <v>257</v>
      </c>
      <c r="K6" s="65" t="s">
        <v>258</v>
      </c>
      <c r="L6" s="553" t="s">
        <v>257</v>
      </c>
    </row>
    <row r="7" spans="1:12" s="8" customFormat="1" ht="21.75" customHeight="1">
      <c r="A7" s="53" t="s">
        <v>237</v>
      </c>
      <c r="B7" s="67">
        <f aca="true" t="shared" si="0" ref="B7:G7">SUM(B8:B23)</f>
        <v>45060</v>
      </c>
      <c r="C7" s="67">
        <f t="shared" si="0"/>
        <v>23337</v>
      </c>
      <c r="D7" s="67">
        <f t="shared" si="0"/>
        <v>45104</v>
      </c>
      <c r="E7" s="67">
        <f t="shared" si="0"/>
        <v>23259</v>
      </c>
      <c r="F7" s="67">
        <f t="shared" si="0"/>
        <v>45149</v>
      </c>
      <c r="G7" s="67">
        <f t="shared" si="0"/>
        <v>23382</v>
      </c>
      <c r="H7" s="67">
        <f>SUM(H8:H23)</f>
        <v>45180</v>
      </c>
      <c r="I7" s="67">
        <f>SUM(I8:I23)</f>
        <v>23399</v>
      </c>
      <c r="J7" s="67">
        <f>SUM(J8:J23)</f>
        <v>45215</v>
      </c>
      <c r="K7" s="67">
        <f>SUM(K8:K23)</f>
        <v>23417</v>
      </c>
      <c r="L7" s="549">
        <f>SUM(L8:L23)</f>
        <v>45180</v>
      </c>
    </row>
    <row r="8" spans="1:12" s="8" customFormat="1" ht="18.75" customHeight="1">
      <c r="A8" s="37" t="s">
        <v>239</v>
      </c>
      <c r="B8" s="55">
        <v>2840</v>
      </c>
      <c r="C8" s="55">
        <v>1472</v>
      </c>
      <c r="D8" s="55">
        <v>2843</v>
      </c>
      <c r="E8" s="55">
        <v>1474</v>
      </c>
      <c r="F8" s="55">
        <v>2846</v>
      </c>
      <c r="G8" s="55">
        <v>1475</v>
      </c>
      <c r="H8" s="55">
        <v>2848</v>
      </c>
      <c r="I8" s="55">
        <v>1476</v>
      </c>
      <c r="J8" s="55">
        <v>2850</v>
      </c>
      <c r="K8" s="55">
        <v>1477</v>
      </c>
      <c r="L8" s="550">
        <v>2848</v>
      </c>
    </row>
    <row r="9" spans="1:12" s="8" customFormat="1" ht="18.75" customHeight="1">
      <c r="A9" s="56" t="s">
        <v>240</v>
      </c>
      <c r="B9" s="55">
        <v>873</v>
      </c>
      <c r="C9" s="55">
        <v>460</v>
      </c>
      <c r="D9" s="55">
        <v>874</v>
      </c>
      <c r="E9" s="55">
        <v>461</v>
      </c>
      <c r="F9" s="55">
        <v>875</v>
      </c>
      <c r="G9" s="55">
        <v>461</v>
      </c>
      <c r="H9" s="55">
        <v>876</v>
      </c>
      <c r="I9" s="55">
        <v>461</v>
      </c>
      <c r="J9" s="55">
        <v>877</v>
      </c>
      <c r="K9" s="55">
        <v>461</v>
      </c>
      <c r="L9" s="550">
        <v>876</v>
      </c>
    </row>
    <row r="10" spans="1:12" s="8" customFormat="1" ht="18.75" customHeight="1">
      <c r="A10" s="37" t="s">
        <v>241</v>
      </c>
      <c r="B10" s="510">
        <v>0</v>
      </c>
      <c r="C10" s="510">
        <v>0</v>
      </c>
      <c r="D10" s="510">
        <v>0</v>
      </c>
      <c r="E10" s="510">
        <v>0</v>
      </c>
      <c r="F10" s="510">
        <v>0</v>
      </c>
      <c r="G10" s="510">
        <v>0</v>
      </c>
      <c r="H10" s="510">
        <v>0</v>
      </c>
      <c r="I10" s="510">
        <v>0</v>
      </c>
      <c r="J10" s="510">
        <v>0</v>
      </c>
      <c r="K10" s="510">
        <v>0</v>
      </c>
      <c r="L10" s="554">
        <v>0</v>
      </c>
    </row>
    <row r="11" spans="1:12" s="8" customFormat="1" ht="18.75" customHeight="1">
      <c r="A11" s="37" t="s">
        <v>242</v>
      </c>
      <c r="B11" s="55">
        <v>2936</v>
      </c>
      <c r="C11" s="55">
        <v>1533</v>
      </c>
      <c r="D11" s="55">
        <v>2939</v>
      </c>
      <c r="E11" s="55">
        <v>1534</v>
      </c>
      <c r="F11" s="55">
        <v>2942</v>
      </c>
      <c r="G11" s="55">
        <v>1536</v>
      </c>
      <c r="H11" s="55">
        <v>2944</v>
      </c>
      <c r="I11" s="55">
        <v>1537</v>
      </c>
      <c r="J11" s="55">
        <v>2946</v>
      </c>
      <c r="K11" s="55">
        <v>1538</v>
      </c>
      <c r="L11" s="550">
        <v>2944</v>
      </c>
    </row>
    <row r="12" spans="1:12" s="8" customFormat="1" ht="18.75" customHeight="1">
      <c r="A12" s="56" t="s">
        <v>243</v>
      </c>
      <c r="B12" s="510">
        <v>0</v>
      </c>
      <c r="C12" s="510">
        <v>0</v>
      </c>
      <c r="D12" s="510">
        <v>0</v>
      </c>
      <c r="E12" s="510">
        <v>0</v>
      </c>
      <c r="F12" s="510">
        <v>0</v>
      </c>
      <c r="G12" s="510">
        <v>0</v>
      </c>
      <c r="H12" s="510">
        <v>0</v>
      </c>
      <c r="I12" s="510">
        <v>0</v>
      </c>
      <c r="J12" s="510">
        <v>0</v>
      </c>
      <c r="K12" s="510">
        <v>0</v>
      </c>
      <c r="L12" s="554">
        <v>0</v>
      </c>
    </row>
    <row r="13" spans="1:12" s="8" customFormat="1" ht="18.75" customHeight="1">
      <c r="A13" s="58" t="s">
        <v>244</v>
      </c>
      <c r="B13" s="510">
        <v>0</v>
      </c>
      <c r="C13" s="510">
        <v>0</v>
      </c>
      <c r="D13" s="510">
        <v>0</v>
      </c>
      <c r="E13" s="510">
        <v>0</v>
      </c>
      <c r="F13" s="510">
        <v>0</v>
      </c>
      <c r="G13" s="510">
        <v>0</v>
      </c>
      <c r="H13" s="510">
        <v>0</v>
      </c>
      <c r="I13" s="510">
        <v>0</v>
      </c>
      <c r="J13" s="510">
        <v>0</v>
      </c>
      <c r="K13" s="510">
        <v>0</v>
      </c>
      <c r="L13" s="554">
        <v>0</v>
      </c>
    </row>
    <row r="14" spans="1:12" s="8" customFormat="1" ht="18.75" customHeight="1">
      <c r="A14" s="58" t="s">
        <v>245</v>
      </c>
      <c r="B14" s="55">
        <v>10172</v>
      </c>
      <c r="C14" s="55">
        <v>5338</v>
      </c>
      <c r="D14" s="55">
        <v>10180</v>
      </c>
      <c r="E14" s="55">
        <v>5342</v>
      </c>
      <c r="F14" s="55">
        <v>10190</v>
      </c>
      <c r="G14" s="55">
        <v>5348</v>
      </c>
      <c r="H14" s="55">
        <v>10197</v>
      </c>
      <c r="I14" s="55">
        <v>5352</v>
      </c>
      <c r="J14" s="55">
        <v>10205</v>
      </c>
      <c r="K14" s="55">
        <v>5356</v>
      </c>
      <c r="L14" s="550">
        <v>10197</v>
      </c>
    </row>
    <row r="15" spans="1:12" s="8" customFormat="1" ht="18.75" customHeight="1">
      <c r="A15" s="58" t="s">
        <v>246</v>
      </c>
      <c r="B15" s="55">
        <v>2905</v>
      </c>
      <c r="C15" s="55">
        <v>1585</v>
      </c>
      <c r="D15" s="55">
        <v>2908</v>
      </c>
      <c r="E15" s="55">
        <v>1486</v>
      </c>
      <c r="F15" s="55">
        <v>2911</v>
      </c>
      <c r="G15" s="55">
        <v>1588</v>
      </c>
      <c r="H15" s="55">
        <v>2913</v>
      </c>
      <c r="I15" s="55">
        <v>1589</v>
      </c>
      <c r="J15" s="55">
        <v>2915</v>
      </c>
      <c r="K15" s="55">
        <v>1590</v>
      </c>
      <c r="L15" s="550">
        <v>2913</v>
      </c>
    </row>
    <row r="16" spans="1:12" s="8" customFormat="1" ht="18.75" customHeight="1">
      <c r="A16" s="58" t="s">
        <v>247</v>
      </c>
      <c r="B16" s="55">
        <v>207</v>
      </c>
      <c r="C16" s="55">
        <v>114</v>
      </c>
      <c r="D16" s="55">
        <v>208</v>
      </c>
      <c r="E16" s="55">
        <v>114</v>
      </c>
      <c r="F16" s="55">
        <v>209</v>
      </c>
      <c r="G16" s="55">
        <v>115</v>
      </c>
      <c r="H16" s="55">
        <v>209</v>
      </c>
      <c r="I16" s="55">
        <v>115</v>
      </c>
      <c r="J16" s="55">
        <v>210</v>
      </c>
      <c r="K16" s="55">
        <v>116</v>
      </c>
      <c r="L16" s="550">
        <v>209</v>
      </c>
    </row>
    <row r="17" spans="1:12" s="8" customFormat="1" ht="18.75" customHeight="1">
      <c r="A17" s="58" t="s">
        <v>248</v>
      </c>
      <c r="B17" s="511">
        <v>0</v>
      </c>
      <c r="C17" s="511">
        <v>0</v>
      </c>
      <c r="D17" s="511">
        <v>0</v>
      </c>
      <c r="E17" s="511">
        <v>0</v>
      </c>
      <c r="F17" s="511">
        <v>0</v>
      </c>
      <c r="G17" s="511">
        <v>0</v>
      </c>
      <c r="H17" s="511">
        <v>0</v>
      </c>
      <c r="I17" s="511">
        <v>0</v>
      </c>
      <c r="J17" s="511">
        <v>0</v>
      </c>
      <c r="K17" s="511">
        <v>0</v>
      </c>
      <c r="L17" s="555">
        <v>0</v>
      </c>
    </row>
    <row r="18" spans="1:12" s="8" customFormat="1" ht="18.75" customHeight="1">
      <c r="A18" s="58" t="s">
        <v>249</v>
      </c>
      <c r="B18" s="55">
        <v>5039</v>
      </c>
      <c r="C18" s="55">
        <v>2647</v>
      </c>
      <c r="D18" s="55">
        <v>5044</v>
      </c>
      <c r="E18" s="55">
        <v>2648</v>
      </c>
      <c r="F18" s="55">
        <v>5049</v>
      </c>
      <c r="G18" s="55">
        <v>2651</v>
      </c>
      <c r="H18" s="55">
        <v>5052</v>
      </c>
      <c r="I18" s="55">
        <v>2653</v>
      </c>
      <c r="J18" s="55">
        <v>5056</v>
      </c>
      <c r="K18" s="55">
        <v>2655</v>
      </c>
      <c r="L18" s="550">
        <v>5052</v>
      </c>
    </row>
    <row r="19" spans="1:12" s="8" customFormat="1" ht="18.75" customHeight="1">
      <c r="A19" s="58" t="s">
        <v>250</v>
      </c>
      <c r="B19" s="55">
        <v>4322</v>
      </c>
      <c r="C19" s="55">
        <v>2271</v>
      </c>
      <c r="D19" s="55">
        <v>4326</v>
      </c>
      <c r="E19" s="55">
        <v>2273</v>
      </c>
      <c r="F19" s="55">
        <v>4331</v>
      </c>
      <c r="G19" s="55">
        <v>2275</v>
      </c>
      <c r="H19" s="55">
        <v>4334</v>
      </c>
      <c r="I19" s="55">
        <v>2277</v>
      </c>
      <c r="J19" s="55">
        <v>4337</v>
      </c>
      <c r="K19" s="55">
        <v>2279</v>
      </c>
      <c r="L19" s="550">
        <v>4334</v>
      </c>
    </row>
    <row r="20" spans="1:12" s="8" customFormat="1" ht="18.75" customHeight="1">
      <c r="A20" s="58" t="s">
        <v>251</v>
      </c>
      <c r="B20" s="55">
        <v>4284</v>
      </c>
      <c r="C20" s="55">
        <v>2244</v>
      </c>
      <c r="D20" s="55">
        <v>4288</v>
      </c>
      <c r="E20" s="55">
        <v>2246</v>
      </c>
      <c r="F20" s="55">
        <v>4292</v>
      </c>
      <c r="G20" s="55">
        <v>2248</v>
      </c>
      <c r="H20" s="55">
        <v>4295</v>
      </c>
      <c r="I20" s="55">
        <v>2250</v>
      </c>
      <c r="J20" s="55">
        <v>4298</v>
      </c>
      <c r="K20" s="55">
        <v>2252</v>
      </c>
      <c r="L20" s="550">
        <v>4295</v>
      </c>
    </row>
    <row r="21" spans="1:12" s="8" customFormat="1" ht="18.75" customHeight="1">
      <c r="A21" s="58" t="s">
        <v>252</v>
      </c>
      <c r="B21" s="511">
        <v>0</v>
      </c>
      <c r="C21" s="511">
        <v>0</v>
      </c>
      <c r="D21" s="511">
        <v>0</v>
      </c>
      <c r="E21" s="511">
        <v>0</v>
      </c>
      <c r="F21" s="511">
        <v>0</v>
      </c>
      <c r="G21" s="511">
        <v>0</v>
      </c>
      <c r="H21" s="511">
        <v>0</v>
      </c>
      <c r="I21" s="511">
        <v>0</v>
      </c>
      <c r="J21" s="511">
        <v>0</v>
      </c>
      <c r="K21" s="511">
        <v>0</v>
      </c>
      <c r="L21" s="555">
        <v>0</v>
      </c>
    </row>
    <row r="22" spans="1:12" s="8" customFormat="1" ht="18.75" customHeight="1">
      <c r="A22" s="58" t="s">
        <v>253</v>
      </c>
      <c r="B22" s="55">
        <v>11482</v>
      </c>
      <c r="C22" s="55">
        <v>5673</v>
      </c>
      <c r="D22" s="55">
        <v>11494</v>
      </c>
      <c r="E22" s="55">
        <v>5681</v>
      </c>
      <c r="F22" s="55">
        <v>11504</v>
      </c>
      <c r="G22" s="55">
        <v>5685</v>
      </c>
      <c r="H22" s="55">
        <v>11512</v>
      </c>
      <c r="I22" s="55">
        <v>5689</v>
      </c>
      <c r="J22" s="55">
        <v>11521</v>
      </c>
      <c r="K22" s="55">
        <v>5693</v>
      </c>
      <c r="L22" s="550">
        <v>11512</v>
      </c>
    </row>
    <row r="23" spans="1:12" s="8" customFormat="1" ht="4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551"/>
    </row>
    <row r="24" spans="1:2" s="8" customFormat="1" ht="18" customHeight="1">
      <c r="A24" s="15" t="s">
        <v>1114</v>
      </c>
      <c r="B24" s="15"/>
    </row>
    <row r="25" spans="1:7" ht="15">
      <c r="A25" s="15" t="s">
        <v>1113</v>
      </c>
      <c r="B25" s="15"/>
      <c r="C25" s="8"/>
      <c r="D25" s="8"/>
      <c r="E25" s="8"/>
      <c r="F25" s="8"/>
      <c r="G25" s="8"/>
    </row>
    <row r="26" spans="1:7" ht="15">
      <c r="A26" s="8"/>
      <c r="B26" s="8"/>
      <c r="C26" s="8"/>
      <c r="D26" s="8"/>
      <c r="E26" s="8"/>
      <c r="F26" s="8"/>
      <c r="G26" s="8"/>
    </row>
    <row r="27" spans="1:7" ht="15">
      <c r="A27" s="8"/>
      <c r="B27" s="8"/>
      <c r="C27" s="8"/>
      <c r="D27" s="8"/>
      <c r="E27" s="8"/>
      <c r="F27" s="8"/>
      <c r="G27" s="8"/>
    </row>
    <row r="28" spans="1:3" ht="15">
      <c r="A28" s="9"/>
      <c r="B28" s="9"/>
      <c r="C28" s="9"/>
    </row>
  </sheetData>
  <sheetProtection/>
  <mergeCells count="1">
    <mergeCell ref="A2:K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2" sqref="N12"/>
    </sheetView>
  </sheetViews>
  <sheetFormatPr defaultColWidth="8.8984375" defaultRowHeight="15"/>
  <sheetData/>
  <sheetProtection/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2"/>
  <headerFooter alignWithMargins="0">
    <oddFooter>&amp;L&amp;"Arial Narrow,Italic"&amp;9NIÊN GIÁM THỐNG KÊ HUYỆN TRI TÔN 2012&amp;R&amp;"Arial,Regular"&amp;9Trang &amp;P+4&amp;]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K28"/>
  <sheetViews>
    <sheetView zoomScale="110" zoomScaleNormal="110" zoomScalePageLayoutView="0" workbookViewId="0" topLeftCell="A2">
      <selection activeCell="M6" sqref="M6"/>
    </sheetView>
  </sheetViews>
  <sheetFormatPr defaultColWidth="8.796875" defaultRowHeight="15"/>
  <cols>
    <col min="1" max="1" width="8.69921875" style="10" customWidth="1"/>
    <col min="2" max="2" width="3.8984375" style="10" bestFit="1" customWidth="1"/>
    <col min="3" max="3" width="4.69921875" style="10" bestFit="1" customWidth="1"/>
    <col min="4" max="4" width="3.8984375" style="10" bestFit="1" customWidth="1"/>
    <col min="5" max="5" width="4.69921875" style="10" bestFit="1" customWidth="1"/>
    <col min="6" max="6" width="3.8984375" style="10" bestFit="1" customWidth="1"/>
    <col min="7" max="7" width="4.69921875" style="10" bestFit="1" customWidth="1"/>
    <col min="8" max="8" width="3.8984375" style="10" bestFit="1" customWidth="1"/>
    <col min="9" max="9" width="4.69921875" style="10" customWidth="1"/>
    <col min="10" max="10" width="4.59765625" style="10" customWidth="1"/>
    <col min="11" max="11" width="4.69921875" style="10" customWidth="1"/>
    <col min="12" max="16384" width="8.8984375" style="10" customWidth="1"/>
  </cols>
  <sheetData>
    <row r="1" spans="1:3" ht="15">
      <c r="A1" s="8" t="s">
        <v>1</v>
      </c>
      <c r="C1" s="9"/>
    </row>
    <row r="2" spans="1:11" ht="27.75" customHeight="1">
      <c r="A2" s="645" t="s">
        <v>946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</row>
    <row r="3" ht="19.5" customHeight="1">
      <c r="K3" s="49" t="s">
        <v>260</v>
      </c>
    </row>
    <row r="4" spans="1:11" s="36" customFormat="1" ht="20.25" customHeight="1">
      <c r="A4" s="60"/>
      <c r="B4" s="61">
        <v>2009</v>
      </c>
      <c r="C4" s="640"/>
      <c r="D4" s="639">
        <v>2010</v>
      </c>
      <c r="E4" s="640"/>
      <c r="F4" s="639">
        <v>2011</v>
      </c>
      <c r="G4" s="640"/>
      <c r="H4" s="639">
        <v>2012</v>
      </c>
      <c r="I4" s="640"/>
      <c r="J4" s="639">
        <v>2013</v>
      </c>
      <c r="K4" s="640"/>
    </row>
    <row r="5" spans="1:11" s="8" customFormat="1" ht="30" customHeight="1">
      <c r="A5" s="68"/>
      <c r="B5" s="63" t="s">
        <v>261</v>
      </c>
      <c r="C5" s="65" t="s">
        <v>262</v>
      </c>
      <c r="D5" s="63" t="s">
        <v>261</v>
      </c>
      <c r="E5" s="65" t="s">
        <v>262</v>
      </c>
      <c r="F5" s="63" t="s">
        <v>261</v>
      </c>
      <c r="G5" s="65" t="s">
        <v>262</v>
      </c>
      <c r="H5" s="63" t="s">
        <v>261</v>
      </c>
      <c r="I5" s="65" t="s">
        <v>262</v>
      </c>
      <c r="J5" s="63" t="s">
        <v>261</v>
      </c>
      <c r="K5" s="65" t="s">
        <v>262</v>
      </c>
    </row>
    <row r="6" spans="1:11" s="8" customFormat="1" ht="18.75" customHeight="1">
      <c r="A6" s="53" t="s">
        <v>237</v>
      </c>
      <c r="B6" s="66">
        <f>SUM(B7:B22)</f>
        <v>32785</v>
      </c>
      <c r="C6" s="66">
        <f>SUM(C7:C22)</f>
        <v>11058</v>
      </c>
      <c r="D6" s="66">
        <f aca="true" t="shared" si="0" ref="D6:I6">SUM(D7:D22)</f>
        <v>32821</v>
      </c>
      <c r="E6" s="66">
        <f t="shared" si="0"/>
        <v>11070</v>
      </c>
      <c r="F6" s="66">
        <f t="shared" si="0"/>
        <v>32850</v>
      </c>
      <c r="G6" s="66">
        <f t="shared" si="0"/>
        <v>11081</v>
      </c>
      <c r="H6" s="66">
        <f t="shared" si="0"/>
        <v>32872</v>
      </c>
      <c r="I6" s="66">
        <f t="shared" si="0"/>
        <v>11087</v>
      </c>
      <c r="J6" s="66">
        <f>SUM(J7:J22)</f>
        <v>32897</v>
      </c>
      <c r="K6" s="66">
        <f>SUM(K7:K22)</f>
        <v>11194</v>
      </c>
    </row>
    <row r="7" spans="1:11" s="8" customFormat="1" ht="18.75" customHeight="1">
      <c r="A7" s="37" t="s">
        <v>239</v>
      </c>
      <c r="B7" s="449">
        <v>3723</v>
      </c>
      <c r="C7" s="449">
        <v>711</v>
      </c>
      <c r="D7" s="449">
        <v>3727</v>
      </c>
      <c r="E7" s="449">
        <v>712</v>
      </c>
      <c r="F7" s="449">
        <v>3731</v>
      </c>
      <c r="G7" s="449">
        <v>713</v>
      </c>
      <c r="H7" s="449">
        <v>3733</v>
      </c>
      <c r="I7" s="449">
        <v>713</v>
      </c>
      <c r="J7" s="449">
        <v>3737</v>
      </c>
      <c r="K7" s="449">
        <v>814</v>
      </c>
    </row>
    <row r="8" spans="1:11" s="8" customFormat="1" ht="18.75" customHeight="1">
      <c r="A8" s="56" t="s">
        <v>240</v>
      </c>
      <c r="B8" s="449">
        <v>4156</v>
      </c>
      <c r="C8" s="449">
        <v>226</v>
      </c>
      <c r="D8" s="449">
        <v>4161</v>
      </c>
      <c r="E8" s="449">
        <v>227</v>
      </c>
      <c r="F8" s="449">
        <v>4165</v>
      </c>
      <c r="G8" s="449">
        <v>227</v>
      </c>
      <c r="H8" s="449">
        <v>4167</v>
      </c>
      <c r="I8" s="449">
        <v>227</v>
      </c>
      <c r="J8" s="449">
        <v>4171</v>
      </c>
      <c r="K8" s="449">
        <v>227</v>
      </c>
    </row>
    <row r="9" spans="1:11" s="8" customFormat="1" ht="18.75" customHeight="1">
      <c r="A9" s="37" t="s">
        <v>241</v>
      </c>
      <c r="B9" s="449">
        <v>965</v>
      </c>
      <c r="C9" s="450">
        <v>0</v>
      </c>
      <c r="D9" s="449">
        <v>966</v>
      </c>
      <c r="E9" s="450">
        <v>0</v>
      </c>
      <c r="F9" s="449">
        <v>967</v>
      </c>
      <c r="G9" s="450">
        <v>0</v>
      </c>
      <c r="H9" s="449">
        <v>967</v>
      </c>
      <c r="I9" s="450">
        <v>0</v>
      </c>
      <c r="J9" s="449">
        <v>968</v>
      </c>
      <c r="K9" s="450">
        <v>0</v>
      </c>
    </row>
    <row r="10" spans="1:11" s="8" customFormat="1" ht="18.75" customHeight="1">
      <c r="A10" s="37" t="s">
        <v>242</v>
      </c>
      <c r="B10" s="449">
        <v>1544</v>
      </c>
      <c r="C10" s="449">
        <v>787</v>
      </c>
      <c r="D10" s="449">
        <v>1546</v>
      </c>
      <c r="E10" s="449">
        <v>788</v>
      </c>
      <c r="F10" s="449">
        <v>1547</v>
      </c>
      <c r="G10" s="449">
        <v>788</v>
      </c>
      <c r="H10" s="449">
        <v>1548</v>
      </c>
      <c r="I10" s="449">
        <v>789</v>
      </c>
      <c r="J10" s="449">
        <v>1549</v>
      </c>
      <c r="K10" s="449">
        <v>789</v>
      </c>
    </row>
    <row r="11" spans="1:11" s="8" customFormat="1" ht="18.75" customHeight="1">
      <c r="A11" s="56" t="s">
        <v>243</v>
      </c>
      <c r="B11" s="449">
        <v>1545</v>
      </c>
      <c r="C11" s="450">
        <v>0</v>
      </c>
      <c r="D11" s="449">
        <v>1547</v>
      </c>
      <c r="E11" s="450">
        <v>0</v>
      </c>
      <c r="F11" s="449">
        <v>1548</v>
      </c>
      <c r="G11" s="450">
        <v>0</v>
      </c>
      <c r="H11" s="449">
        <v>1549</v>
      </c>
      <c r="I11" s="450">
        <v>0</v>
      </c>
      <c r="J11" s="449">
        <v>1550</v>
      </c>
      <c r="K11" s="450">
        <v>0</v>
      </c>
    </row>
    <row r="12" spans="1:11" s="8" customFormat="1" ht="18.75" customHeight="1">
      <c r="A12" s="58" t="s">
        <v>244</v>
      </c>
      <c r="B12" s="449">
        <v>454</v>
      </c>
      <c r="C12" s="450">
        <v>0</v>
      </c>
      <c r="D12" s="449">
        <v>454</v>
      </c>
      <c r="E12" s="450">
        <v>0</v>
      </c>
      <c r="F12" s="449">
        <v>455</v>
      </c>
      <c r="G12" s="450">
        <v>0</v>
      </c>
      <c r="H12" s="449">
        <v>455</v>
      </c>
      <c r="I12" s="450">
        <v>0</v>
      </c>
      <c r="J12" s="449">
        <v>455</v>
      </c>
      <c r="K12" s="450">
        <v>0</v>
      </c>
    </row>
    <row r="13" spans="1:11" s="8" customFormat="1" ht="18.75" customHeight="1">
      <c r="A13" s="58" t="s">
        <v>245</v>
      </c>
      <c r="B13" s="449">
        <v>3554</v>
      </c>
      <c r="C13" s="449">
        <v>2332</v>
      </c>
      <c r="D13" s="449">
        <v>3558</v>
      </c>
      <c r="E13" s="449">
        <v>2334</v>
      </c>
      <c r="F13" s="449">
        <v>3561</v>
      </c>
      <c r="G13" s="449">
        <v>2337</v>
      </c>
      <c r="H13" s="449">
        <v>3563</v>
      </c>
      <c r="I13" s="449">
        <v>2338</v>
      </c>
      <c r="J13" s="449">
        <v>3566</v>
      </c>
      <c r="K13" s="449">
        <v>2339</v>
      </c>
    </row>
    <row r="14" spans="1:11" s="8" customFormat="1" ht="18.75" customHeight="1">
      <c r="A14" s="58" t="s">
        <v>246</v>
      </c>
      <c r="B14" s="449">
        <v>2604</v>
      </c>
      <c r="C14" s="449">
        <v>743</v>
      </c>
      <c r="D14" s="449">
        <v>2607</v>
      </c>
      <c r="E14" s="449">
        <v>744</v>
      </c>
      <c r="F14" s="449">
        <v>2609</v>
      </c>
      <c r="G14" s="449">
        <v>745</v>
      </c>
      <c r="H14" s="449">
        <v>2611</v>
      </c>
      <c r="I14" s="449">
        <v>745</v>
      </c>
      <c r="J14" s="449">
        <v>2613</v>
      </c>
      <c r="K14" s="449">
        <v>745</v>
      </c>
    </row>
    <row r="15" spans="1:11" s="8" customFormat="1" ht="18.75" customHeight="1">
      <c r="A15" s="58" t="s">
        <v>247</v>
      </c>
      <c r="B15" s="449">
        <v>1870</v>
      </c>
      <c r="C15" s="449">
        <v>51</v>
      </c>
      <c r="D15" s="449">
        <v>1872</v>
      </c>
      <c r="E15" s="449">
        <v>51</v>
      </c>
      <c r="F15" s="449">
        <v>1873</v>
      </c>
      <c r="G15" s="449">
        <v>51</v>
      </c>
      <c r="H15" s="449">
        <v>1875</v>
      </c>
      <c r="I15" s="449">
        <v>51</v>
      </c>
      <c r="J15" s="449">
        <v>1876</v>
      </c>
      <c r="K15" s="449">
        <v>51</v>
      </c>
    </row>
    <row r="16" spans="1:11" s="8" customFormat="1" ht="18.75" customHeight="1">
      <c r="A16" s="58" t="s">
        <v>248</v>
      </c>
      <c r="B16" s="449">
        <v>1838</v>
      </c>
      <c r="C16" s="450">
        <v>0</v>
      </c>
      <c r="D16" s="449">
        <v>1840</v>
      </c>
      <c r="E16" s="450">
        <v>0</v>
      </c>
      <c r="F16" s="449">
        <v>1841</v>
      </c>
      <c r="G16" s="450">
        <v>0</v>
      </c>
      <c r="H16" s="449">
        <v>1843</v>
      </c>
      <c r="I16" s="450">
        <v>0</v>
      </c>
      <c r="J16" s="449">
        <v>1844</v>
      </c>
      <c r="K16" s="450">
        <v>0</v>
      </c>
    </row>
    <row r="17" spans="1:11" s="8" customFormat="1" ht="18.75" customHeight="1">
      <c r="A17" s="58" t="s">
        <v>249</v>
      </c>
      <c r="B17" s="449">
        <v>1844</v>
      </c>
      <c r="C17" s="449">
        <v>1229</v>
      </c>
      <c r="D17" s="449">
        <v>1846</v>
      </c>
      <c r="E17" s="449">
        <v>1230</v>
      </c>
      <c r="F17" s="449">
        <v>1847</v>
      </c>
      <c r="G17" s="449">
        <v>1231</v>
      </c>
      <c r="H17" s="449">
        <v>1849</v>
      </c>
      <c r="I17" s="449">
        <v>1232</v>
      </c>
      <c r="J17" s="449">
        <v>1850</v>
      </c>
      <c r="K17" s="449">
        <v>1233</v>
      </c>
    </row>
    <row r="18" spans="1:11" s="8" customFormat="1" ht="18.75" customHeight="1">
      <c r="A18" s="58" t="s">
        <v>250</v>
      </c>
      <c r="B18" s="449">
        <v>1482</v>
      </c>
      <c r="C18" s="449">
        <v>1049</v>
      </c>
      <c r="D18" s="449">
        <v>1483</v>
      </c>
      <c r="E18" s="449">
        <v>1050</v>
      </c>
      <c r="F18" s="449">
        <v>1485</v>
      </c>
      <c r="G18" s="449">
        <v>1051</v>
      </c>
      <c r="H18" s="449">
        <v>1486</v>
      </c>
      <c r="I18" s="449">
        <v>1052</v>
      </c>
      <c r="J18" s="449">
        <v>1487</v>
      </c>
      <c r="K18" s="449">
        <v>1053</v>
      </c>
    </row>
    <row r="19" spans="1:11" s="8" customFormat="1" ht="18.75" customHeight="1">
      <c r="A19" s="58" t="s">
        <v>251</v>
      </c>
      <c r="B19" s="449">
        <v>2733</v>
      </c>
      <c r="C19" s="449">
        <v>1060</v>
      </c>
      <c r="D19" s="449">
        <v>2736</v>
      </c>
      <c r="E19" s="449">
        <v>1061</v>
      </c>
      <c r="F19" s="449">
        <v>2739</v>
      </c>
      <c r="G19" s="449">
        <v>1062</v>
      </c>
      <c r="H19" s="449">
        <v>2741</v>
      </c>
      <c r="I19" s="449">
        <v>1063</v>
      </c>
      <c r="J19" s="449">
        <v>2743</v>
      </c>
      <c r="K19" s="449">
        <v>1064</v>
      </c>
    </row>
    <row r="20" spans="1:11" s="8" customFormat="1" ht="18.75" customHeight="1">
      <c r="A20" s="58" t="s">
        <v>252</v>
      </c>
      <c r="B20" s="55">
        <v>1527</v>
      </c>
      <c r="C20" s="450">
        <v>0</v>
      </c>
      <c r="D20" s="55">
        <v>1529</v>
      </c>
      <c r="E20" s="450">
        <v>0</v>
      </c>
      <c r="F20" s="55">
        <v>1530</v>
      </c>
      <c r="G20" s="450">
        <v>0</v>
      </c>
      <c r="H20" s="55">
        <v>1531</v>
      </c>
      <c r="I20" s="450">
        <v>0</v>
      </c>
      <c r="J20" s="55">
        <v>1532</v>
      </c>
      <c r="K20" s="450">
        <v>0</v>
      </c>
    </row>
    <row r="21" spans="1:11" s="8" customFormat="1" ht="18.75" customHeight="1">
      <c r="A21" s="58" t="s">
        <v>253</v>
      </c>
      <c r="B21" s="449">
        <v>2946</v>
      </c>
      <c r="C21" s="449">
        <v>2870</v>
      </c>
      <c r="D21" s="449">
        <v>2949</v>
      </c>
      <c r="E21" s="449">
        <v>2873</v>
      </c>
      <c r="F21" s="449">
        <v>2952</v>
      </c>
      <c r="G21" s="449">
        <v>2876</v>
      </c>
      <c r="H21" s="449">
        <v>2954</v>
      </c>
      <c r="I21" s="449">
        <v>2877</v>
      </c>
      <c r="J21" s="449">
        <v>2956</v>
      </c>
      <c r="K21" s="449">
        <v>2879</v>
      </c>
    </row>
    <row r="22" spans="1:11" s="8" customFormat="1" ht="12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="8" customFormat="1" ht="18" customHeight="1"/>
    <row r="24" s="8" customFormat="1" ht="18" customHeight="1"/>
    <row r="25" s="8" customFormat="1" ht="12.75"/>
    <row r="26" spans="1:9" ht="15">
      <c r="A26" s="8"/>
      <c r="B26" s="8"/>
      <c r="C26" s="8"/>
      <c r="D26" s="8"/>
      <c r="E26" s="8"/>
      <c r="F26" s="8"/>
      <c r="G26" s="8"/>
      <c r="I26" s="8"/>
    </row>
    <row r="27" spans="1:9" ht="15">
      <c r="A27" s="8"/>
      <c r="B27" s="8"/>
      <c r="C27" s="8"/>
      <c r="D27" s="8"/>
      <c r="E27" s="8"/>
      <c r="F27" s="8"/>
      <c r="G27" s="8"/>
      <c r="I27" s="8"/>
    </row>
    <row r="28" spans="1:3" ht="15">
      <c r="A28" s="9"/>
      <c r="B28" s="9"/>
      <c r="C28" s="9"/>
    </row>
  </sheetData>
  <sheetProtection/>
  <mergeCells count="1">
    <mergeCell ref="A2:K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E12"/>
  <sheetViews>
    <sheetView zoomScalePageLayoutView="0" workbookViewId="0" topLeftCell="A1">
      <selection activeCell="F7" sqref="F7"/>
    </sheetView>
  </sheetViews>
  <sheetFormatPr defaultColWidth="20.19921875" defaultRowHeight="15"/>
  <cols>
    <col min="1" max="1" width="14.296875" style="8" customWidth="1"/>
    <col min="2" max="2" width="10.296875" style="8" customWidth="1"/>
    <col min="3" max="3" width="11.3984375" style="8" customWidth="1"/>
    <col min="4" max="4" width="12.796875" style="8" customWidth="1"/>
    <col min="5" max="5" width="12.296875" style="8" customWidth="1"/>
    <col min="6" max="16384" width="20.19921875" style="8" customWidth="1"/>
  </cols>
  <sheetData>
    <row r="1" ht="15" customHeight="1">
      <c r="A1" s="8" t="s">
        <v>278</v>
      </c>
    </row>
    <row r="2" spans="1:4" ht="27.75" customHeight="1">
      <c r="A2" s="11" t="s">
        <v>264</v>
      </c>
      <c r="B2" s="70"/>
      <c r="C2" s="70"/>
      <c r="D2" s="70"/>
    </row>
    <row r="3" spans="1:3" ht="18.75" customHeight="1">
      <c r="A3" s="71"/>
      <c r="B3" s="70"/>
      <c r="C3" s="70"/>
    </row>
    <row r="4" ht="18" customHeight="1">
      <c r="D4" s="49" t="s">
        <v>270</v>
      </c>
    </row>
    <row r="5" spans="1:4" s="36" customFormat="1" ht="39.75" customHeight="1">
      <c r="A5" s="63" t="s">
        <v>266</v>
      </c>
      <c r="B5" s="72" t="s">
        <v>267</v>
      </c>
      <c r="C5" s="72" t="s">
        <v>268</v>
      </c>
      <c r="D5" s="72" t="s">
        <v>269</v>
      </c>
    </row>
    <row r="6" spans="1:4" ht="21.75" customHeight="1">
      <c r="A6" s="547" t="s">
        <v>196</v>
      </c>
      <c r="B6" s="548">
        <v>2.02</v>
      </c>
      <c r="C6" s="548">
        <v>0.64</v>
      </c>
      <c r="D6" s="548">
        <v>1.38</v>
      </c>
    </row>
    <row r="7" spans="1:4" ht="21.75" customHeight="1">
      <c r="A7" s="76" t="s">
        <v>1033</v>
      </c>
      <c r="B7" s="73">
        <v>1.99</v>
      </c>
      <c r="C7" s="73">
        <v>0.64</v>
      </c>
      <c r="D7" s="73">
        <v>1.35</v>
      </c>
    </row>
    <row r="8" spans="1:4" ht="21.75" customHeight="1">
      <c r="A8" s="76" t="s">
        <v>1067</v>
      </c>
      <c r="B8" s="73">
        <v>1.96</v>
      </c>
      <c r="C8" s="73">
        <v>0.64</v>
      </c>
      <c r="D8" s="73">
        <v>1.31</v>
      </c>
    </row>
    <row r="9" spans="1:5" ht="21.75" customHeight="1">
      <c r="A9" s="76" t="s">
        <v>1093</v>
      </c>
      <c r="B9" s="73">
        <v>1.92</v>
      </c>
      <c r="C9" s="73">
        <v>0.64</v>
      </c>
      <c r="D9" s="73">
        <v>1.28</v>
      </c>
      <c r="E9" s="74"/>
    </row>
    <row r="10" spans="1:4" ht="21.75" customHeight="1">
      <c r="A10" s="77" t="s">
        <v>1134</v>
      </c>
      <c r="B10" s="588">
        <v>1.9</v>
      </c>
      <c r="C10" s="588">
        <v>0.65</v>
      </c>
      <c r="D10" s="588">
        <v>1.25</v>
      </c>
    </row>
    <row r="11" spans="2:4" ht="19.5" customHeight="1">
      <c r="B11" s="589"/>
      <c r="C11" s="50"/>
      <c r="D11" s="50"/>
    </row>
    <row r="12" ht="19.5" customHeight="1">
      <c r="B12" s="7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F31"/>
  <sheetViews>
    <sheetView zoomScalePageLayoutView="0" workbookViewId="0" topLeftCell="A1">
      <selection activeCell="I21" sqref="I21"/>
    </sheetView>
  </sheetViews>
  <sheetFormatPr defaultColWidth="8.796875" defaultRowHeight="15"/>
  <cols>
    <col min="1" max="1" width="23.3984375" style="8" customWidth="1"/>
    <col min="2" max="6" width="5.296875" style="8" customWidth="1"/>
    <col min="7" max="16384" width="8.8984375" style="8" customWidth="1"/>
  </cols>
  <sheetData>
    <row r="1" ht="15" customHeight="1">
      <c r="A1" s="8" t="s">
        <v>288</v>
      </c>
    </row>
    <row r="2" spans="1:6" ht="31.5" customHeight="1">
      <c r="A2" s="645" t="s">
        <v>0</v>
      </c>
      <c r="B2" s="645"/>
      <c r="C2" s="645"/>
      <c r="D2" s="645"/>
      <c r="E2" s="645"/>
      <c r="F2" s="645"/>
    </row>
    <row r="3" spans="1:2" ht="20.25" customHeight="1">
      <c r="A3" s="71"/>
      <c r="B3" s="70"/>
    </row>
    <row r="4" ht="12.75">
      <c r="F4" s="49" t="s">
        <v>2</v>
      </c>
    </row>
    <row r="5" spans="1:6" ht="23.25" customHeight="1">
      <c r="A5" s="78"/>
      <c r="B5" s="79">
        <v>2009</v>
      </c>
      <c r="C5" s="79">
        <v>2010</v>
      </c>
      <c r="D5" s="488">
        <v>2011</v>
      </c>
      <c r="E5" s="488">
        <v>2012</v>
      </c>
      <c r="F5" s="488">
        <v>2013</v>
      </c>
    </row>
    <row r="6" spans="1:6" ht="21.75" customHeight="1">
      <c r="A6" s="105" t="s">
        <v>3</v>
      </c>
      <c r="B6" s="463">
        <f>SUM(B7:B26)</f>
        <v>2939</v>
      </c>
      <c r="C6" s="463">
        <f>SUM(C7:C26)</f>
        <v>3014</v>
      </c>
      <c r="D6" s="489">
        <f>SUM(D7:D26)</f>
        <v>3139</v>
      </c>
      <c r="E6" s="489">
        <f>SUM(E7:E26)</f>
        <v>3259</v>
      </c>
      <c r="F6" s="489">
        <f>SUM(F7:F26)</f>
        <v>3427</v>
      </c>
    </row>
    <row r="7" spans="1:6" ht="16.5" customHeight="1">
      <c r="A7" s="148" t="s">
        <v>4</v>
      </c>
      <c r="B7" s="401"/>
      <c r="C7" s="401"/>
      <c r="D7" s="490"/>
      <c r="E7" s="490"/>
      <c r="F7" s="490"/>
    </row>
    <row r="8" spans="1:6" ht="18.75" customHeight="1">
      <c r="A8" s="28" t="s">
        <v>5</v>
      </c>
      <c r="B8" s="402">
        <v>0</v>
      </c>
      <c r="C8" s="402">
        <v>0</v>
      </c>
      <c r="D8" s="491">
        <v>0</v>
      </c>
      <c r="E8" s="491">
        <v>0</v>
      </c>
      <c r="F8" s="491">
        <v>0</v>
      </c>
    </row>
    <row r="9" spans="1:6" ht="18.75" customHeight="1">
      <c r="A9" s="28" t="s">
        <v>6</v>
      </c>
      <c r="B9" s="402">
        <v>0</v>
      </c>
      <c r="C9" s="402">
        <v>0</v>
      </c>
      <c r="D9" s="491">
        <v>0</v>
      </c>
      <c r="E9" s="491">
        <v>0</v>
      </c>
      <c r="F9" s="491">
        <v>0</v>
      </c>
    </row>
    <row r="10" spans="1:6" ht="18.75" customHeight="1">
      <c r="A10" s="28" t="s">
        <v>7</v>
      </c>
      <c r="B10" s="402">
        <v>0</v>
      </c>
      <c r="C10" s="402">
        <v>0</v>
      </c>
      <c r="D10" s="491">
        <v>0</v>
      </c>
      <c r="E10" s="491">
        <v>0</v>
      </c>
      <c r="F10" s="491">
        <v>0</v>
      </c>
    </row>
    <row r="11" spans="1:6" ht="18.75" customHeight="1">
      <c r="A11" s="28" t="s">
        <v>8</v>
      </c>
      <c r="B11" s="19">
        <v>76</v>
      </c>
      <c r="C11" s="19">
        <v>76</v>
      </c>
      <c r="D11" s="38">
        <v>76</v>
      </c>
      <c r="E11" s="38">
        <v>78</v>
      </c>
      <c r="F11" s="38">
        <v>82</v>
      </c>
    </row>
    <row r="12" spans="1:6" ht="18.75" customHeight="1">
      <c r="A12" s="28" t="s">
        <v>9</v>
      </c>
      <c r="B12" s="19">
        <v>25</v>
      </c>
      <c r="C12" s="19">
        <v>26</v>
      </c>
      <c r="D12" s="38">
        <v>26</v>
      </c>
      <c r="E12" s="38">
        <v>28</v>
      </c>
      <c r="F12" s="38">
        <v>28</v>
      </c>
    </row>
    <row r="13" spans="1:6" ht="18.75" customHeight="1">
      <c r="A13" s="28" t="s">
        <v>10</v>
      </c>
      <c r="B13" s="402">
        <v>0</v>
      </c>
      <c r="C13" s="402">
        <v>0</v>
      </c>
      <c r="D13" s="491">
        <v>0</v>
      </c>
      <c r="E13" s="491">
        <v>0</v>
      </c>
      <c r="F13" s="491">
        <v>0</v>
      </c>
    </row>
    <row r="14" spans="1:6" ht="18.75" customHeight="1">
      <c r="A14" s="28" t="s">
        <v>11</v>
      </c>
      <c r="B14" s="402">
        <v>0</v>
      </c>
      <c r="C14" s="402">
        <v>0</v>
      </c>
      <c r="D14" s="491">
        <v>0</v>
      </c>
      <c r="E14" s="491">
        <v>0</v>
      </c>
      <c r="F14" s="491">
        <v>0</v>
      </c>
    </row>
    <row r="15" spans="1:6" ht="18.75" customHeight="1">
      <c r="A15" s="28" t="s">
        <v>927</v>
      </c>
      <c r="B15" s="19">
        <v>22</v>
      </c>
      <c r="C15" s="19">
        <v>16</v>
      </c>
      <c r="D15" s="38">
        <v>18</v>
      </c>
      <c r="E15" s="38">
        <v>12</v>
      </c>
      <c r="F15" s="38">
        <v>12</v>
      </c>
    </row>
    <row r="16" spans="1:6" ht="18.75" customHeight="1">
      <c r="A16" s="28" t="s">
        <v>12</v>
      </c>
      <c r="B16" s="402">
        <v>0</v>
      </c>
      <c r="C16" s="402">
        <v>0</v>
      </c>
      <c r="D16" s="491">
        <v>0</v>
      </c>
      <c r="E16" s="491">
        <v>0</v>
      </c>
      <c r="F16" s="491">
        <v>0</v>
      </c>
    </row>
    <row r="17" spans="1:6" ht="18.75" customHeight="1">
      <c r="A17" s="28" t="s">
        <v>13</v>
      </c>
      <c r="B17" s="19">
        <v>15</v>
      </c>
      <c r="C17" s="19">
        <v>16</v>
      </c>
      <c r="D17" s="38">
        <v>17</v>
      </c>
      <c r="E17" s="38">
        <v>18</v>
      </c>
      <c r="F17" s="38">
        <v>23</v>
      </c>
    </row>
    <row r="18" spans="1:6" ht="18.75" customHeight="1">
      <c r="A18" s="28" t="s">
        <v>14</v>
      </c>
      <c r="B18" s="19">
        <v>37</v>
      </c>
      <c r="C18" s="19">
        <v>37</v>
      </c>
      <c r="D18" s="38">
        <v>38</v>
      </c>
      <c r="E18" s="38">
        <v>39</v>
      </c>
      <c r="F18" s="38">
        <v>40</v>
      </c>
    </row>
    <row r="19" spans="1:6" ht="18.75" customHeight="1">
      <c r="A19" s="28" t="s">
        <v>271</v>
      </c>
      <c r="B19" s="402">
        <v>0</v>
      </c>
      <c r="C19" s="402">
        <v>0</v>
      </c>
      <c r="D19" s="491">
        <v>0</v>
      </c>
      <c r="E19" s="491">
        <v>0</v>
      </c>
      <c r="F19" s="491">
        <v>0</v>
      </c>
    </row>
    <row r="20" spans="1:6" ht="18.75" customHeight="1">
      <c r="A20" s="28" t="s">
        <v>272</v>
      </c>
      <c r="B20" s="19">
        <v>53</v>
      </c>
      <c r="C20" s="19">
        <v>57</v>
      </c>
      <c r="D20" s="38">
        <v>57</v>
      </c>
      <c r="E20" s="38">
        <v>62</v>
      </c>
      <c r="F20" s="38">
        <v>79</v>
      </c>
    </row>
    <row r="21" spans="1:6" ht="18.75" customHeight="1">
      <c r="A21" s="28" t="s">
        <v>273</v>
      </c>
      <c r="B21" s="19">
        <v>6</v>
      </c>
      <c r="C21" s="402">
        <v>0</v>
      </c>
      <c r="D21" s="491">
        <v>0</v>
      </c>
      <c r="E21" s="491">
        <v>0</v>
      </c>
      <c r="F21" s="491">
        <v>0</v>
      </c>
    </row>
    <row r="22" spans="1:6" ht="4.5" customHeight="1">
      <c r="A22" s="28"/>
      <c r="B22" s="402"/>
      <c r="C22" s="402"/>
      <c r="D22" s="491"/>
      <c r="E22" s="491"/>
      <c r="F22" s="491"/>
    </row>
    <row r="23" spans="1:6" ht="25.5">
      <c r="A23" s="120" t="s">
        <v>274</v>
      </c>
      <c r="B23" s="19">
        <v>620</v>
      </c>
      <c r="C23" s="19">
        <v>606</v>
      </c>
      <c r="D23" s="38">
        <v>656</v>
      </c>
      <c r="E23" s="38">
        <v>676</v>
      </c>
      <c r="F23" s="38">
        <v>704</v>
      </c>
    </row>
    <row r="24" spans="1:6" ht="18.75" customHeight="1">
      <c r="A24" s="28" t="s">
        <v>275</v>
      </c>
      <c r="B24" s="19">
        <v>1727</v>
      </c>
      <c r="C24" s="19">
        <v>1803</v>
      </c>
      <c r="D24" s="38">
        <v>1860</v>
      </c>
      <c r="E24" s="38">
        <v>1925</v>
      </c>
      <c r="F24" s="38">
        <v>2028</v>
      </c>
    </row>
    <row r="25" spans="1:6" ht="18.75" customHeight="1">
      <c r="A25" s="28" t="s">
        <v>276</v>
      </c>
      <c r="B25" s="19">
        <v>328</v>
      </c>
      <c r="C25" s="19">
        <v>350</v>
      </c>
      <c r="D25" s="38">
        <v>361</v>
      </c>
      <c r="E25" s="38">
        <v>389</v>
      </c>
      <c r="F25" s="38">
        <v>395</v>
      </c>
    </row>
    <row r="26" spans="1:6" ht="18.75" customHeight="1">
      <c r="A26" s="54" t="s">
        <v>277</v>
      </c>
      <c r="B26" s="403">
        <v>30</v>
      </c>
      <c r="C26" s="403">
        <v>27</v>
      </c>
      <c r="D26" s="492">
        <v>30</v>
      </c>
      <c r="E26" s="492">
        <v>32</v>
      </c>
      <c r="F26" s="492">
        <v>36</v>
      </c>
    </row>
    <row r="27" spans="5:6" ht="12.75">
      <c r="E27" s="50"/>
      <c r="F27" s="50"/>
    </row>
    <row r="28" ht="12.75">
      <c r="F28" s="50"/>
    </row>
    <row r="29" ht="12.75">
      <c r="F29" s="50"/>
    </row>
    <row r="30" ht="12.75">
      <c r="F30" s="50"/>
    </row>
    <row r="31" ht="12.75">
      <c r="F31" s="50"/>
    </row>
  </sheetData>
  <sheetProtection/>
  <mergeCells count="1">
    <mergeCell ref="A2:F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8:A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9.3984375" style="8" customWidth="1"/>
    <col min="2" max="16384" width="8.8984375" style="8" customWidth="1"/>
  </cols>
  <sheetData>
    <row r="18" ht="30.75">
      <c r="A18" s="453" t="s">
        <v>1057</v>
      </c>
    </row>
  </sheetData>
  <sheetProtection/>
  <printOptions horizontalCentered="1"/>
  <pageMargins left="0.5905511811023623" right="0.59055118110236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&amp;P+16&amp;]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H27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1.19921875" style="10" customWidth="1"/>
    <col min="2" max="2" width="6.796875" style="10" customWidth="1"/>
    <col min="3" max="3" width="7" style="10" customWidth="1"/>
    <col min="4" max="7" width="6.296875" style="10" customWidth="1"/>
    <col min="8" max="16384" width="8.8984375" style="10" customWidth="1"/>
  </cols>
  <sheetData>
    <row r="1" spans="1:4" ht="15">
      <c r="A1" s="8" t="s">
        <v>317</v>
      </c>
      <c r="B1" s="9"/>
      <c r="C1" s="9"/>
      <c r="D1" s="9"/>
    </row>
    <row r="2" spans="1:7" ht="26.25" customHeight="1">
      <c r="A2" s="645" t="s">
        <v>279</v>
      </c>
      <c r="B2" s="645"/>
      <c r="C2" s="645"/>
      <c r="D2" s="645"/>
      <c r="E2" s="645"/>
      <c r="F2" s="645"/>
      <c r="G2" s="645"/>
    </row>
    <row r="3" spans="1:7" ht="18" customHeight="1">
      <c r="A3" s="654" t="s">
        <v>1089</v>
      </c>
      <c r="B3" s="654"/>
      <c r="C3" s="654"/>
      <c r="D3" s="654"/>
      <c r="E3" s="654"/>
      <c r="F3" s="654"/>
      <c r="G3" s="654"/>
    </row>
    <row r="4" spans="1:7" ht="18" customHeight="1">
      <c r="A4" s="89"/>
      <c r="B4" s="89"/>
      <c r="C4" s="89"/>
      <c r="D4" s="89"/>
      <c r="E4" s="89"/>
      <c r="F4" s="89"/>
      <c r="G4" s="89"/>
    </row>
    <row r="5" ht="16.5" customHeight="1">
      <c r="G5" s="49" t="s">
        <v>280</v>
      </c>
    </row>
    <row r="6" spans="1:7" s="8" customFormat="1" ht="18.75" customHeight="1">
      <c r="A6" s="652" t="s">
        <v>282</v>
      </c>
      <c r="B6" s="650" t="s">
        <v>177</v>
      </c>
      <c r="C6" s="647" t="s">
        <v>281</v>
      </c>
      <c r="D6" s="648"/>
      <c r="E6" s="648"/>
      <c r="F6" s="648"/>
      <c r="G6" s="649"/>
    </row>
    <row r="7" spans="1:7" s="8" customFormat="1" ht="45" customHeight="1">
      <c r="A7" s="653"/>
      <c r="B7" s="651"/>
      <c r="C7" s="91" t="s">
        <v>283</v>
      </c>
      <c r="D7" s="91" t="s">
        <v>284</v>
      </c>
      <c r="E7" s="91" t="s">
        <v>285</v>
      </c>
      <c r="F7" s="91" t="s">
        <v>286</v>
      </c>
      <c r="G7" s="92" t="s">
        <v>287</v>
      </c>
    </row>
    <row r="8" spans="1:7" s="8" customFormat="1" ht="7.5" customHeight="1">
      <c r="A8" s="93"/>
      <c r="B8" s="94"/>
      <c r="C8" s="95"/>
      <c r="D8" s="95"/>
      <c r="E8" s="95"/>
      <c r="F8" s="95"/>
      <c r="G8" s="95"/>
    </row>
    <row r="9" spans="1:8" s="15" customFormat="1" ht="18" customHeight="1">
      <c r="A9" s="105" t="s">
        <v>237</v>
      </c>
      <c r="B9" s="106">
        <f>SUM(B10:B24)</f>
        <v>60039.74</v>
      </c>
      <c r="C9" s="106">
        <f>SUM(C10:C24)</f>
        <v>45052.19000000001</v>
      </c>
      <c r="D9" s="106">
        <f>SUM(D10:D24)</f>
        <v>7960.97</v>
      </c>
      <c r="E9" s="106">
        <f>SUM(E10:E24)</f>
        <v>4015.3500000000004</v>
      </c>
      <c r="F9" s="106">
        <f>SUM(F10:F24)</f>
        <v>1996.01</v>
      </c>
      <c r="G9" s="106">
        <f>SUM(G10:G25)</f>
        <v>730.8</v>
      </c>
      <c r="H9" s="96"/>
    </row>
    <row r="10" spans="1:7" s="15" customFormat="1" ht="18" customHeight="1">
      <c r="A10" s="18" t="s">
        <v>239</v>
      </c>
      <c r="B10" s="102">
        <v>817</v>
      </c>
      <c r="C10" s="103">
        <v>558.81</v>
      </c>
      <c r="D10" s="107">
        <v>0</v>
      </c>
      <c r="E10" s="103">
        <v>113.34</v>
      </c>
      <c r="F10" s="103">
        <v>134.8</v>
      </c>
      <c r="G10" s="107">
        <v>0</v>
      </c>
    </row>
    <row r="11" spans="1:7" s="15" customFormat="1" ht="18" customHeight="1">
      <c r="A11" s="28" t="s">
        <v>240</v>
      </c>
      <c r="B11" s="102">
        <v>1912.25</v>
      </c>
      <c r="C11" s="103">
        <v>881.14</v>
      </c>
      <c r="D11" s="103">
        <v>655.19</v>
      </c>
      <c r="E11" s="103">
        <v>85.47</v>
      </c>
      <c r="F11" s="103">
        <v>261.66</v>
      </c>
      <c r="G11" s="107">
        <v>0</v>
      </c>
    </row>
    <row r="12" spans="1:7" s="15" customFormat="1" ht="18" customHeight="1">
      <c r="A12" s="18" t="s">
        <v>241</v>
      </c>
      <c r="B12" s="102">
        <v>2458</v>
      </c>
      <c r="C12" s="103">
        <v>2175.37</v>
      </c>
      <c r="D12" s="107">
        <v>0</v>
      </c>
      <c r="E12" s="103">
        <v>227.01</v>
      </c>
      <c r="F12" s="103">
        <v>44.06</v>
      </c>
      <c r="G12" s="107">
        <v>0</v>
      </c>
    </row>
    <row r="13" spans="1:7" s="15" customFormat="1" ht="18" customHeight="1">
      <c r="A13" s="18" t="s">
        <v>242</v>
      </c>
      <c r="B13" s="102">
        <v>2669.87</v>
      </c>
      <c r="C13" s="103">
        <v>1802.65</v>
      </c>
      <c r="D13" s="103">
        <v>629.02</v>
      </c>
      <c r="E13" s="103">
        <v>83.72</v>
      </c>
      <c r="F13" s="103">
        <v>95.05</v>
      </c>
      <c r="G13" s="103">
        <v>49.57</v>
      </c>
    </row>
    <row r="14" spans="1:7" s="15" customFormat="1" ht="18" customHeight="1">
      <c r="A14" s="28" t="s">
        <v>243</v>
      </c>
      <c r="B14" s="102">
        <v>3799</v>
      </c>
      <c r="C14" s="103">
        <v>3175</v>
      </c>
      <c r="D14" s="103">
        <v>312.45</v>
      </c>
      <c r="E14" s="103">
        <v>249.57</v>
      </c>
      <c r="F14" s="103">
        <v>56.66</v>
      </c>
      <c r="G14" s="107">
        <v>0</v>
      </c>
    </row>
    <row r="15" spans="1:7" s="15" customFormat="1" ht="18" customHeight="1">
      <c r="A15" s="104" t="s">
        <v>244</v>
      </c>
      <c r="B15" s="102">
        <v>5437</v>
      </c>
      <c r="C15" s="103">
        <v>4669.45</v>
      </c>
      <c r="D15" s="21">
        <v>269.05</v>
      </c>
      <c r="E15" s="103">
        <v>355.44</v>
      </c>
      <c r="F15" s="103">
        <v>45.05</v>
      </c>
      <c r="G15" s="107">
        <v>0</v>
      </c>
    </row>
    <row r="16" spans="1:7" s="15" customFormat="1" ht="18" customHeight="1">
      <c r="A16" s="104" t="s">
        <v>245</v>
      </c>
      <c r="B16" s="102">
        <v>3259.19</v>
      </c>
      <c r="C16" s="103">
        <v>2141.95</v>
      </c>
      <c r="D16" s="103">
        <v>619.02</v>
      </c>
      <c r="E16" s="103">
        <v>212.99</v>
      </c>
      <c r="F16" s="103">
        <v>148</v>
      </c>
      <c r="G16" s="103">
        <v>104.87</v>
      </c>
    </row>
    <row r="17" spans="1:7" s="15" customFormat="1" ht="18" customHeight="1">
      <c r="A17" s="104" t="s">
        <v>246</v>
      </c>
      <c r="B17" s="102">
        <v>4120</v>
      </c>
      <c r="C17" s="103">
        <v>2808.17</v>
      </c>
      <c r="D17" s="103">
        <v>858.5</v>
      </c>
      <c r="E17" s="103">
        <v>209.92</v>
      </c>
      <c r="F17" s="103">
        <v>221.4</v>
      </c>
      <c r="G17" s="107">
        <v>0</v>
      </c>
    </row>
    <row r="18" spans="1:7" s="15" customFormat="1" ht="18" customHeight="1">
      <c r="A18" s="104" t="s">
        <v>247</v>
      </c>
      <c r="B18" s="102">
        <v>8903</v>
      </c>
      <c r="C18" s="103">
        <v>7500.06</v>
      </c>
      <c r="D18" s="103">
        <v>398.24</v>
      </c>
      <c r="E18" s="103">
        <v>758.04</v>
      </c>
      <c r="F18" s="103">
        <v>236.03</v>
      </c>
      <c r="G18" s="107">
        <v>0</v>
      </c>
    </row>
    <row r="19" spans="1:7" s="15" customFormat="1" ht="18" customHeight="1">
      <c r="A19" s="104" t="s">
        <v>248</v>
      </c>
      <c r="B19" s="102">
        <v>5040</v>
      </c>
      <c r="C19" s="103">
        <v>3521.53</v>
      </c>
      <c r="D19" s="103">
        <v>1047.12</v>
      </c>
      <c r="E19" s="103">
        <v>398.53</v>
      </c>
      <c r="F19" s="103">
        <v>69.74</v>
      </c>
      <c r="G19" s="107">
        <v>0</v>
      </c>
    </row>
    <row r="20" spans="1:7" s="15" customFormat="1" ht="18" customHeight="1">
      <c r="A20" s="104" t="s">
        <v>249</v>
      </c>
      <c r="B20" s="102">
        <v>3258.31</v>
      </c>
      <c r="C20" s="103">
        <v>2297.14</v>
      </c>
      <c r="D20" s="103">
        <v>425.78</v>
      </c>
      <c r="E20" s="103">
        <v>231.01</v>
      </c>
      <c r="F20" s="103">
        <v>149.35</v>
      </c>
      <c r="G20" s="103">
        <v>135.95</v>
      </c>
    </row>
    <row r="21" spans="1:7" s="15" customFormat="1" ht="18" customHeight="1">
      <c r="A21" s="104" t="s">
        <v>250</v>
      </c>
      <c r="B21" s="102">
        <v>2792.44</v>
      </c>
      <c r="C21" s="103">
        <v>2080.07</v>
      </c>
      <c r="D21" s="103">
        <v>178.26</v>
      </c>
      <c r="E21" s="103">
        <v>165.52</v>
      </c>
      <c r="F21" s="103">
        <v>102.53</v>
      </c>
      <c r="G21" s="103">
        <v>260.44</v>
      </c>
    </row>
    <row r="22" spans="1:7" s="15" customFormat="1" ht="18" customHeight="1">
      <c r="A22" s="104" t="s">
        <v>251</v>
      </c>
      <c r="B22" s="102">
        <v>4233.55</v>
      </c>
      <c r="C22" s="103">
        <v>3201.34</v>
      </c>
      <c r="D22" s="103">
        <v>346.32</v>
      </c>
      <c r="E22" s="103">
        <v>322.71</v>
      </c>
      <c r="F22" s="103">
        <v>176.9</v>
      </c>
      <c r="G22" s="103">
        <v>179.97</v>
      </c>
    </row>
    <row r="23" spans="1:7" s="15" customFormat="1" ht="18" customHeight="1">
      <c r="A23" s="104" t="s">
        <v>252</v>
      </c>
      <c r="B23" s="102">
        <v>8339</v>
      </c>
      <c r="C23" s="103">
        <v>5980.91</v>
      </c>
      <c r="D23" s="103">
        <v>1796.42</v>
      </c>
      <c r="E23" s="103">
        <v>453.09</v>
      </c>
      <c r="F23" s="103">
        <v>96.46</v>
      </c>
      <c r="G23" s="107">
        <v>0</v>
      </c>
    </row>
    <row r="24" spans="1:7" s="15" customFormat="1" ht="18" customHeight="1">
      <c r="A24" s="104" t="s">
        <v>253</v>
      </c>
      <c r="B24" s="102">
        <v>3001.13</v>
      </c>
      <c r="C24" s="103">
        <v>2258.6</v>
      </c>
      <c r="D24" s="103">
        <v>425.6</v>
      </c>
      <c r="E24" s="103">
        <v>148.99</v>
      </c>
      <c r="F24" s="103">
        <v>158.32</v>
      </c>
      <c r="G24" s="107">
        <v>0</v>
      </c>
    </row>
    <row r="25" spans="1:8" s="8" customFormat="1" ht="9.75" customHeight="1">
      <c r="A25" s="98"/>
      <c r="B25" s="99"/>
      <c r="C25" s="100"/>
      <c r="D25" s="99"/>
      <c r="E25" s="99"/>
      <c r="F25" s="99"/>
      <c r="G25" s="101"/>
      <c r="H25" s="34"/>
    </row>
    <row r="26" spans="1:7" s="8" customFormat="1" ht="15" customHeight="1">
      <c r="A26" s="15"/>
      <c r="B26" s="15"/>
      <c r="C26" s="15"/>
      <c r="D26" s="15"/>
      <c r="E26" s="15"/>
      <c r="F26" s="15"/>
      <c r="G26" s="15"/>
    </row>
    <row r="27" spans="1:7" s="8" customFormat="1" ht="12.75" customHeight="1">
      <c r="A27" s="15"/>
      <c r="B27" s="15"/>
      <c r="C27" s="15"/>
      <c r="D27" s="15"/>
      <c r="E27" s="15"/>
      <c r="F27" s="15"/>
      <c r="G27" s="15"/>
    </row>
  </sheetData>
  <sheetProtection/>
  <mergeCells count="5">
    <mergeCell ref="A2:G2"/>
    <mergeCell ref="C6:G6"/>
    <mergeCell ref="B6:B7"/>
    <mergeCell ref="A6:A7"/>
    <mergeCell ref="A3:G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G37"/>
  <sheetViews>
    <sheetView zoomScalePageLayoutView="0" workbookViewId="0" topLeftCell="A1">
      <selection activeCell="I21" sqref="I21"/>
    </sheetView>
  </sheetViews>
  <sheetFormatPr defaultColWidth="8.796875" defaultRowHeight="15"/>
  <cols>
    <col min="1" max="1" width="18.796875" style="10" customWidth="1"/>
    <col min="2" max="6" width="6.19921875" style="10" customWidth="1"/>
    <col min="7" max="16384" width="8.8984375" style="10" customWidth="1"/>
  </cols>
  <sheetData>
    <row r="1" ht="15">
      <c r="A1" s="8" t="s">
        <v>345</v>
      </c>
    </row>
    <row r="2" spans="1:6" ht="24" customHeight="1">
      <c r="A2" s="655" t="s">
        <v>344</v>
      </c>
      <c r="B2" s="655"/>
      <c r="C2" s="655"/>
      <c r="D2" s="655"/>
      <c r="E2" s="655"/>
      <c r="F2" s="655"/>
    </row>
    <row r="3" spans="1:6" ht="9.75" customHeight="1">
      <c r="A3" s="29"/>
      <c r="B3" s="29"/>
      <c r="C3" s="29"/>
      <c r="D3" s="29"/>
      <c r="E3" s="29"/>
      <c r="F3" s="29"/>
    </row>
    <row r="4" spans="2:6" ht="24.75" customHeight="1">
      <c r="B4" s="49"/>
      <c r="F4" s="49" t="s">
        <v>343</v>
      </c>
    </row>
    <row r="5" spans="1:6" s="36" customFormat="1" ht="18" customHeight="1">
      <c r="A5" s="78"/>
      <c r="B5" s="287" t="s">
        <v>1029</v>
      </c>
      <c r="C5" s="287" t="s">
        <v>1066</v>
      </c>
      <c r="D5" s="287" t="s">
        <v>1090</v>
      </c>
      <c r="E5" s="287" t="s">
        <v>1090</v>
      </c>
      <c r="F5" s="287" t="s">
        <v>1136</v>
      </c>
    </row>
    <row r="6" spans="1:6" s="8" customFormat="1" ht="16.5" customHeight="1">
      <c r="A6" s="105" t="s">
        <v>318</v>
      </c>
      <c r="B6" s="150">
        <f>B8+B17+B21+B25</f>
        <v>85037</v>
      </c>
      <c r="C6" s="150">
        <f>C8+C17+C21+C25</f>
        <v>87788.99999999999</v>
      </c>
      <c r="D6" s="150">
        <f>D8+D17+D21+D25</f>
        <v>95365.3</v>
      </c>
      <c r="E6" s="150">
        <f>E8+E17+E21+E25</f>
        <v>100750.3</v>
      </c>
      <c r="F6" s="150">
        <f>F8+F17+F21+F25</f>
        <v>106587.09999999999</v>
      </c>
    </row>
    <row r="7" spans="1:7" s="8" customFormat="1" ht="15" customHeight="1">
      <c r="A7" s="148" t="s">
        <v>319</v>
      </c>
      <c r="B7" s="151">
        <f>B8+B17+B21+B26+B29</f>
        <v>85037</v>
      </c>
      <c r="C7" s="151">
        <f>C8+C17+C21+C26+C29</f>
        <v>87788.99999999999</v>
      </c>
      <c r="D7" s="151">
        <f>D8+D17+D21+D26+D29</f>
        <v>95365.3</v>
      </c>
      <c r="E7" s="151">
        <f>E8+E17+E21+E26+E29</f>
        <v>100750.3</v>
      </c>
      <c r="F7" s="151">
        <f>F8+F17+F21+F26+F29</f>
        <v>106587.1</v>
      </c>
      <c r="G7" s="144"/>
    </row>
    <row r="8" spans="1:7" s="8" customFormat="1" ht="17.25" customHeight="1">
      <c r="A8" s="148" t="s">
        <v>320</v>
      </c>
      <c r="B8" s="151">
        <f>B9+B10+B11+B13</f>
        <v>83528</v>
      </c>
      <c r="C8" s="151">
        <f>C9+C10+C11+C13</f>
        <v>85992</v>
      </c>
      <c r="D8" s="151">
        <f>D9+D10+D11+D13</f>
        <v>91985</v>
      </c>
      <c r="E8" s="151">
        <f>E9+E10+E11+E13</f>
        <v>98343.3</v>
      </c>
      <c r="F8" s="151">
        <f>F9+F10+F11+F13</f>
        <v>104317.6</v>
      </c>
      <c r="G8" s="144"/>
    </row>
    <row r="9" spans="1:6" s="8" customFormat="1" ht="14.25" customHeight="1">
      <c r="A9" s="28" t="s">
        <v>321</v>
      </c>
      <c r="B9" s="158">
        <v>39900</v>
      </c>
      <c r="C9" s="158">
        <v>39959</v>
      </c>
      <c r="D9" s="158">
        <v>40015</v>
      </c>
      <c r="E9" s="158">
        <v>40384</v>
      </c>
      <c r="F9" s="158">
        <f>'[2]b16-lúa ĐX'!B9</f>
        <v>40836</v>
      </c>
    </row>
    <row r="10" spans="1:6" s="8" customFormat="1" ht="14.25" customHeight="1">
      <c r="A10" s="28" t="s">
        <v>322</v>
      </c>
      <c r="B10" s="151">
        <v>40433</v>
      </c>
      <c r="C10" s="151">
        <v>40909</v>
      </c>
      <c r="D10" s="151">
        <v>41395</v>
      </c>
      <c r="E10" s="151">
        <v>41707</v>
      </c>
      <c r="F10" s="151">
        <f>'[2]b17-lúa HT'!B9</f>
        <v>41477</v>
      </c>
    </row>
    <row r="11" spans="1:6" s="8" customFormat="1" ht="14.25" customHeight="1">
      <c r="A11" s="28" t="s">
        <v>323</v>
      </c>
      <c r="B11" s="151">
        <v>3195</v>
      </c>
      <c r="C11" s="151">
        <v>2953</v>
      </c>
      <c r="D11" s="151">
        <v>1103</v>
      </c>
      <c r="E11" s="151">
        <v>803</v>
      </c>
      <c r="F11" s="151">
        <f>'[2]B15-lúavụmùa'!B9</f>
        <v>711</v>
      </c>
    </row>
    <row r="12" spans="1:6" s="8" customFormat="1" ht="14.25" customHeight="1">
      <c r="A12" s="28" t="s">
        <v>324</v>
      </c>
      <c r="B12" s="151">
        <v>3075</v>
      </c>
      <c r="C12" s="151">
        <v>2910</v>
      </c>
      <c r="D12" s="151">
        <v>1032</v>
      </c>
      <c r="E12" s="151">
        <v>723</v>
      </c>
      <c r="F12" s="151">
        <v>233</v>
      </c>
    </row>
    <row r="13" spans="1:6" s="8" customFormat="1" ht="14.25" customHeight="1">
      <c r="A13" s="28" t="s">
        <v>325</v>
      </c>
      <c r="B13" s="512"/>
      <c r="C13" s="512">
        <v>2171</v>
      </c>
      <c r="D13" s="512">
        <v>9472</v>
      </c>
      <c r="E13" s="512">
        <v>15449.3</v>
      </c>
      <c r="F13" s="512">
        <f>'[2]b18-lúa vụ 3'!B9</f>
        <v>21293.6</v>
      </c>
    </row>
    <row r="14" spans="1:6" s="8" customFormat="1" ht="14.25" customHeight="1">
      <c r="A14" s="148" t="s">
        <v>326</v>
      </c>
      <c r="B14" s="151"/>
      <c r="C14" s="151"/>
      <c r="D14" s="151"/>
      <c r="E14" s="151"/>
      <c r="F14" s="151"/>
    </row>
    <row r="15" spans="1:6" s="8" customFormat="1" ht="14.25" customHeight="1">
      <c r="A15" s="28" t="s">
        <v>327</v>
      </c>
      <c r="B15" s="151">
        <f>B9+B10+B11+B13</f>
        <v>83528</v>
      </c>
      <c r="C15" s="151">
        <f>C9+C10+C11+C13</f>
        <v>85992</v>
      </c>
      <c r="D15" s="151">
        <v>91685</v>
      </c>
      <c r="E15" s="151">
        <f>E8</f>
        <v>98343.3</v>
      </c>
      <c r="F15" s="151">
        <f>F8</f>
        <v>104317.6</v>
      </c>
    </row>
    <row r="16" spans="1:6" s="8" customFormat="1" ht="4.5" customHeight="1">
      <c r="A16" s="28"/>
      <c r="B16" s="151"/>
      <c r="C16" s="151"/>
      <c r="D16" s="151"/>
      <c r="E16" s="151"/>
      <c r="F16" s="151"/>
    </row>
    <row r="17" spans="1:6" s="8" customFormat="1" ht="25.5">
      <c r="A17" s="120" t="s">
        <v>342</v>
      </c>
      <c r="B17" s="151">
        <f>B18+B19+B20</f>
        <v>74</v>
      </c>
      <c r="C17" s="151">
        <f>C18+C19+C20</f>
        <v>129.4</v>
      </c>
      <c r="D17" s="151">
        <f>D18+D19+D20</f>
        <v>370.1</v>
      </c>
      <c r="E17" s="151">
        <f>E18+E19+E20</f>
        <v>225</v>
      </c>
      <c r="F17" s="151">
        <f>F18+F19+F20</f>
        <v>414.90000000000003</v>
      </c>
    </row>
    <row r="18" spans="1:7" s="8" customFormat="1" ht="14.25" customHeight="1">
      <c r="A18" s="28" t="s">
        <v>328</v>
      </c>
      <c r="B18" s="151">
        <v>4.6</v>
      </c>
      <c r="C18" s="151">
        <v>14</v>
      </c>
      <c r="D18" s="151">
        <v>49.3</v>
      </c>
      <c r="E18" s="151">
        <v>25</v>
      </c>
      <c r="F18" s="151">
        <v>75.8</v>
      </c>
      <c r="G18" s="144"/>
    </row>
    <row r="19" spans="1:7" s="8" customFormat="1" ht="14.25" customHeight="1">
      <c r="A19" s="28" t="s">
        <v>38</v>
      </c>
      <c r="B19" s="151">
        <v>13</v>
      </c>
      <c r="C19" s="151">
        <v>31.9</v>
      </c>
      <c r="D19" s="151">
        <v>127.3</v>
      </c>
      <c r="E19" s="151">
        <v>137</v>
      </c>
      <c r="F19" s="151">
        <v>178.8</v>
      </c>
      <c r="G19" s="144"/>
    </row>
    <row r="20" spans="1:7" s="8" customFormat="1" ht="14.25" customHeight="1">
      <c r="A20" s="28" t="s">
        <v>329</v>
      </c>
      <c r="B20" s="151">
        <v>56.4</v>
      </c>
      <c r="C20" s="151">
        <v>83.5</v>
      </c>
      <c r="D20" s="151">
        <v>193.5</v>
      </c>
      <c r="E20" s="151">
        <v>63</v>
      </c>
      <c r="F20" s="151">
        <v>160.3</v>
      </c>
      <c r="G20" s="144"/>
    </row>
    <row r="21" spans="1:7" s="8" customFormat="1" ht="14.25" customHeight="1">
      <c r="A21" s="28" t="s">
        <v>330</v>
      </c>
      <c r="B21" s="151">
        <f>B22+B23+B24</f>
        <v>928.2</v>
      </c>
      <c r="C21" s="151">
        <f>C22+C23+C24</f>
        <v>1195.4</v>
      </c>
      <c r="D21" s="151">
        <f>D22+D23+D24</f>
        <v>2046.4</v>
      </c>
      <c r="E21" s="151">
        <f>E22+E23+E24</f>
        <v>1596</v>
      </c>
      <c r="F21" s="151">
        <f>F22+F23+F24</f>
        <v>1571.2</v>
      </c>
      <c r="G21" s="144"/>
    </row>
    <row r="22" spans="1:7" s="8" customFormat="1" ht="14.25" customHeight="1">
      <c r="A22" s="28" t="s">
        <v>331</v>
      </c>
      <c r="B22" s="151">
        <v>263</v>
      </c>
      <c r="C22" s="151">
        <v>231</v>
      </c>
      <c r="D22" s="151">
        <v>630.7</v>
      </c>
      <c r="E22" s="151">
        <v>509</v>
      </c>
      <c r="F22" s="151">
        <f>'[2]b20-đậuxanh'!B8</f>
        <v>306.5</v>
      </c>
      <c r="G22" s="144"/>
    </row>
    <row r="23" spans="1:7" s="8" customFormat="1" ht="14.25" customHeight="1">
      <c r="A23" s="28" t="s">
        <v>332</v>
      </c>
      <c r="B23" s="151">
        <v>150.1</v>
      </c>
      <c r="C23" s="151">
        <v>357.8</v>
      </c>
      <c r="D23" s="151">
        <v>631.5</v>
      </c>
      <c r="E23" s="151">
        <v>345</v>
      </c>
      <c r="F23" s="151">
        <v>525.5</v>
      </c>
      <c r="G23" s="144"/>
    </row>
    <row r="24" spans="1:7" s="8" customFormat="1" ht="14.25" customHeight="1">
      <c r="A24" s="28" t="s">
        <v>333</v>
      </c>
      <c r="B24" s="151">
        <v>515.1</v>
      </c>
      <c r="C24" s="151">
        <v>606.6</v>
      </c>
      <c r="D24" s="151">
        <v>784.2</v>
      </c>
      <c r="E24" s="151">
        <v>742</v>
      </c>
      <c r="F24" s="151">
        <v>739.2</v>
      </c>
      <c r="G24" s="144"/>
    </row>
    <row r="25" spans="1:7" s="8" customFormat="1" ht="14.25" customHeight="1">
      <c r="A25" s="28" t="s">
        <v>334</v>
      </c>
      <c r="B25" s="151">
        <f>B26+B27+B28+B29+B30+B31</f>
        <v>506.79999999999995</v>
      </c>
      <c r="C25" s="151">
        <f>C26+C27+C28+C29+C30+C31</f>
        <v>472.2</v>
      </c>
      <c r="D25" s="151">
        <f>D26+D29</f>
        <v>963.8</v>
      </c>
      <c r="E25" s="151">
        <f>E26+E29</f>
        <v>586</v>
      </c>
      <c r="F25" s="151">
        <f>F26+F29</f>
        <v>283.4</v>
      </c>
      <c r="G25" s="144"/>
    </row>
    <row r="26" spans="1:7" s="8" customFormat="1" ht="14.25" customHeight="1">
      <c r="A26" s="28" t="s">
        <v>335</v>
      </c>
      <c r="B26" s="151">
        <v>88.1</v>
      </c>
      <c r="C26" s="151">
        <v>84.2</v>
      </c>
      <c r="D26" s="151">
        <v>190.8</v>
      </c>
      <c r="E26" s="151">
        <v>326</v>
      </c>
      <c r="F26" s="151">
        <v>206.8</v>
      </c>
      <c r="G26" s="144"/>
    </row>
    <row r="27" spans="1:7" s="8" customFormat="1" ht="14.25" customHeight="1">
      <c r="A27" s="28" t="s">
        <v>336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44"/>
    </row>
    <row r="28" spans="1:7" s="8" customFormat="1" ht="14.25" customHeight="1">
      <c r="A28" s="28" t="s">
        <v>337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44"/>
    </row>
    <row r="29" spans="1:7" s="8" customFormat="1" ht="14.25" customHeight="1">
      <c r="A29" s="28" t="s">
        <v>338</v>
      </c>
      <c r="B29" s="151">
        <v>418.7</v>
      </c>
      <c r="C29" s="151">
        <v>388</v>
      </c>
      <c r="D29" s="151">
        <v>773</v>
      </c>
      <c r="E29" s="151">
        <v>260</v>
      </c>
      <c r="F29" s="151">
        <v>76.6</v>
      </c>
      <c r="G29" s="144"/>
    </row>
    <row r="30" spans="1:7" s="8" customFormat="1" ht="14.25" customHeight="1">
      <c r="A30" s="28" t="s">
        <v>339</v>
      </c>
      <c r="B30" s="152">
        <v>0</v>
      </c>
      <c r="C30" s="152">
        <v>0</v>
      </c>
      <c r="D30" s="152"/>
      <c r="E30" s="152"/>
      <c r="F30" s="152"/>
      <c r="G30" s="144"/>
    </row>
    <row r="31" spans="1:7" s="8" customFormat="1" ht="14.25" customHeight="1">
      <c r="A31" s="28" t="s">
        <v>340</v>
      </c>
      <c r="B31" s="152">
        <v>0</v>
      </c>
      <c r="C31" s="152">
        <v>0</v>
      </c>
      <c r="D31" s="152"/>
      <c r="E31" s="152"/>
      <c r="F31" s="152"/>
      <c r="G31" s="144"/>
    </row>
    <row r="32" spans="1:7" s="8" customFormat="1" ht="16.5" customHeight="1">
      <c r="A32" s="148" t="s">
        <v>341</v>
      </c>
      <c r="B32" s="152">
        <v>0</v>
      </c>
      <c r="C32" s="152">
        <v>0</v>
      </c>
      <c r="D32" s="152"/>
      <c r="E32" s="152"/>
      <c r="F32" s="152"/>
      <c r="G32" s="144"/>
    </row>
    <row r="33" spans="1:7" s="8" customFormat="1" ht="4.5" customHeight="1">
      <c r="A33" s="145"/>
      <c r="B33" s="146"/>
      <c r="C33" s="146"/>
      <c r="D33" s="146"/>
      <c r="E33" s="146"/>
      <c r="F33" s="146"/>
      <c r="G33" s="144"/>
    </row>
    <row r="34" spans="1:7" s="8" customFormat="1" ht="15" customHeight="1">
      <c r="A34" s="8" t="s">
        <v>1178</v>
      </c>
      <c r="B34" s="165"/>
      <c r="C34" s="165"/>
      <c r="D34" s="165"/>
      <c r="G34" s="144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tabSelected="1" zoomScalePageLayoutView="0" workbookViewId="0" topLeftCell="A1">
      <selection activeCell="H6" sqref="H6"/>
    </sheetView>
  </sheetViews>
  <sheetFormatPr defaultColWidth="8.796875" defaultRowHeight="15"/>
  <cols>
    <col min="1" max="1" width="17.796875" style="10" customWidth="1"/>
    <col min="2" max="6" width="6.296875" style="10" customWidth="1"/>
    <col min="7" max="16384" width="8.8984375" style="10" customWidth="1"/>
  </cols>
  <sheetData>
    <row r="1" ht="15">
      <c r="A1" s="8" t="s">
        <v>349</v>
      </c>
    </row>
    <row r="2" spans="1:6" ht="26.25" customHeight="1">
      <c r="A2" s="655" t="s">
        <v>347</v>
      </c>
      <c r="B2" s="655"/>
      <c r="C2" s="655"/>
      <c r="D2" s="655"/>
      <c r="E2" s="655"/>
      <c r="F2" s="655"/>
    </row>
    <row r="3" spans="1:6" ht="9.75" customHeight="1">
      <c r="A3" s="29"/>
      <c r="B3" s="29"/>
      <c r="C3" s="29"/>
      <c r="D3" s="29"/>
      <c r="E3" s="29"/>
      <c r="F3" s="29"/>
    </row>
    <row r="4" spans="2:6" ht="24.75" customHeight="1">
      <c r="B4" s="49"/>
      <c r="F4" s="49" t="s">
        <v>348</v>
      </c>
    </row>
    <row r="5" spans="1:6" s="36" customFormat="1" ht="19.5" customHeight="1">
      <c r="A5" s="78"/>
      <c r="B5" s="287" t="s">
        <v>180</v>
      </c>
      <c r="C5" s="287" t="s">
        <v>1029</v>
      </c>
      <c r="D5" s="287" t="s">
        <v>1066</v>
      </c>
      <c r="E5" s="287" t="s">
        <v>1090</v>
      </c>
      <c r="F5" s="287" t="s">
        <v>1136</v>
      </c>
    </row>
    <row r="6" spans="1:6" s="8" customFormat="1" ht="15.75" customHeight="1">
      <c r="A6" s="81" t="s">
        <v>346</v>
      </c>
      <c r="B6" s="154"/>
      <c r="C6" s="154"/>
      <c r="D6" s="154"/>
      <c r="E6" s="154"/>
      <c r="F6" s="154"/>
    </row>
    <row r="7" spans="1:6" s="8" customFormat="1" ht="15.75" customHeight="1">
      <c r="A7" s="82" t="s">
        <v>350</v>
      </c>
      <c r="B7" s="97">
        <v>55.12</v>
      </c>
      <c r="C7" s="97">
        <v>57.1</v>
      </c>
      <c r="D7" s="97">
        <v>57.03</v>
      </c>
      <c r="E7" s="97">
        <f>'[2]b13-SLGT'!E7/'[2]b11-DTGT'!E8*10</f>
        <v>56.752925720410026</v>
      </c>
      <c r="F7" s="97">
        <f>'[2]b14DTNSSLcâylúa'!C8</f>
        <v>56.29000954776566</v>
      </c>
    </row>
    <row r="8" spans="1:6" s="8" customFormat="1" ht="15.75" customHeight="1">
      <c r="A8" s="82" t="s">
        <v>321</v>
      </c>
      <c r="B8" s="156">
        <v>66.49</v>
      </c>
      <c r="C8" s="156">
        <v>68.11</v>
      </c>
      <c r="D8" s="156">
        <v>69.2</v>
      </c>
      <c r="E8" s="97">
        <f>'[2]b13-SLGT'!E8/'[2]b11-DTGT'!E9*10</f>
        <v>69.37995245641838</v>
      </c>
      <c r="F8" s="97">
        <f>'[2]b16-lúa ĐX'!C9</f>
        <v>68.30937212263687</v>
      </c>
    </row>
    <row r="9" spans="1:6" s="8" customFormat="1" ht="15.75" customHeight="1">
      <c r="A9" s="82" t="s">
        <v>322</v>
      </c>
      <c r="B9" s="97">
        <v>45.63</v>
      </c>
      <c r="C9" s="97">
        <v>47.94</v>
      </c>
      <c r="D9" s="97">
        <v>49.48</v>
      </c>
      <c r="E9" s="97">
        <f>'[2]b13-SLGT'!E9/'[2]b11-DTGT'!E10*10</f>
        <v>48.336969813220804</v>
      </c>
      <c r="F9" s="97">
        <f>'[2]b17-lúa HT'!C9</f>
        <v>48.83875400824554</v>
      </c>
    </row>
    <row r="10" spans="1:6" s="8" customFormat="1" ht="15.75" customHeight="1">
      <c r="A10" s="82" t="s">
        <v>323</v>
      </c>
      <c r="B10" s="97">
        <v>30.63</v>
      </c>
      <c r="C10" s="97">
        <v>31.34</v>
      </c>
      <c r="D10" s="97">
        <v>29.65</v>
      </c>
      <c r="E10" s="97">
        <f>'[2]b13-SLGT'!E10/'[2]b11-DTGT'!E11*10</f>
        <v>29.71357409713574</v>
      </c>
      <c r="F10" s="97">
        <f>'[2]B15-lúavụmùa'!C9</f>
        <v>30.703234880450072</v>
      </c>
    </row>
    <row r="11" spans="1:6" s="8" customFormat="1" ht="15.75" customHeight="1">
      <c r="A11" s="82" t="s">
        <v>324</v>
      </c>
      <c r="B11" s="97">
        <v>31.09</v>
      </c>
      <c r="C11" s="97">
        <v>31.53</v>
      </c>
      <c r="D11" s="97">
        <v>31.53</v>
      </c>
      <c r="E11" s="97">
        <v>31.53</v>
      </c>
      <c r="F11" s="97">
        <v>32.09</v>
      </c>
    </row>
    <row r="12" spans="1:6" s="8" customFormat="1" ht="15.75" customHeight="1">
      <c r="A12" s="82" t="s">
        <v>325</v>
      </c>
      <c r="B12" s="157">
        <v>0</v>
      </c>
      <c r="C12" s="97">
        <v>41</v>
      </c>
      <c r="D12" s="97">
        <v>41.81</v>
      </c>
      <c r="E12" s="97">
        <f>'[2]b13-SLGT'!E12/'[2]b11-DTGT'!E13*10</f>
        <v>47.87142459528911</v>
      </c>
      <c r="F12" s="97">
        <f>'[2]b18-lúa vụ 3'!C9</f>
        <v>48.60813483863696</v>
      </c>
    </row>
    <row r="13" spans="1:6" s="8" customFormat="1" ht="6.75" customHeight="1">
      <c r="A13" s="82"/>
      <c r="B13" s="97"/>
      <c r="C13" s="97"/>
      <c r="D13" s="97"/>
      <c r="E13" s="97"/>
      <c r="F13" s="97"/>
    </row>
    <row r="14" spans="1:6" s="8" customFormat="1" ht="25.5">
      <c r="A14" s="86" t="s">
        <v>351</v>
      </c>
      <c r="B14" s="97"/>
      <c r="C14" s="97"/>
      <c r="D14" s="97"/>
      <c r="E14" s="97"/>
      <c r="F14" s="97"/>
    </row>
    <row r="15" spans="1:6" s="8" customFormat="1" ht="15.75" customHeight="1">
      <c r="A15" s="82" t="s">
        <v>328</v>
      </c>
      <c r="B15" s="97">
        <v>43.26</v>
      </c>
      <c r="C15" s="97">
        <v>35.57</v>
      </c>
      <c r="D15" s="97">
        <v>42</v>
      </c>
      <c r="E15" s="97">
        <f>'[2]b13-SLGT'!E15/'[2]b11-DTGT'!E18*10</f>
        <v>46.4</v>
      </c>
      <c r="F15" s="97">
        <v>44.5</v>
      </c>
    </row>
    <row r="16" spans="1:6" s="8" customFormat="1" ht="15.75" customHeight="1">
      <c r="A16" s="82" t="s">
        <v>38</v>
      </c>
      <c r="B16" s="97">
        <v>150</v>
      </c>
      <c r="C16" s="97">
        <v>158.81</v>
      </c>
      <c r="D16" s="97">
        <v>126.94</v>
      </c>
      <c r="E16" s="97">
        <f>'[2]b13-SLGT'!E16/'[2]b11-DTGT'!E19*10</f>
        <v>136.64233576642334</v>
      </c>
      <c r="F16" s="97">
        <v>196</v>
      </c>
    </row>
    <row r="17" spans="1:6" s="8" customFormat="1" ht="15.75" customHeight="1">
      <c r="A17" s="82" t="s">
        <v>329</v>
      </c>
      <c r="B17" s="97">
        <v>176.45</v>
      </c>
      <c r="C17" s="97">
        <v>258.74</v>
      </c>
      <c r="D17" s="97">
        <v>129.87</v>
      </c>
      <c r="E17" s="97">
        <f>'[2]b13-SLGT'!E17/'[2]b11-DTGT'!E20*10</f>
        <v>138.25396825396825</v>
      </c>
      <c r="F17" s="97">
        <f>'[2]b19-khoaimỳ'!C9</f>
        <v>210.20586400499064</v>
      </c>
    </row>
    <row r="18" spans="1:6" s="8" customFormat="1" ht="15.75" customHeight="1">
      <c r="A18" s="82" t="s">
        <v>352</v>
      </c>
      <c r="B18" s="97"/>
      <c r="C18" s="97"/>
      <c r="D18" s="97"/>
      <c r="E18" s="97"/>
      <c r="F18" s="97"/>
    </row>
    <row r="19" spans="1:6" s="8" customFormat="1" ht="15.75" customHeight="1">
      <c r="A19" s="82" t="s">
        <v>353</v>
      </c>
      <c r="B19" s="97">
        <v>6.48</v>
      </c>
      <c r="C19" s="97">
        <v>6.01</v>
      </c>
      <c r="D19" s="97">
        <v>5.9</v>
      </c>
      <c r="E19" s="97">
        <f>'[2]b13-SLGT'!E19/'[2]b11-DTGT'!E22*10</f>
        <v>7.563850687622789</v>
      </c>
      <c r="F19" s="97">
        <f>'[2]b13-SLGT'!F19/'[2]b11-DTGT'!F22*10</f>
        <v>6.368678629690049</v>
      </c>
    </row>
    <row r="20" spans="1:6" s="8" customFormat="1" ht="15.75" customHeight="1">
      <c r="A20" s="82" t="s">
        <v>355</v>
      </c>
      <c r="B20" s="97">
        <v>185.62</v>
      </c>
      <c r="C20" s="97">
        <v>191.97</v>
      </c>
      <c r="D20" s="97">
        <v>167.16</v>
      </c>
      <c r="E20" s="97">
        <f>'[2]b13-SLGT'!E20/'[2]b11-DTGT'!E23*10</f>
        <v>201.71014492753625</v>
      </c>
      <c r="F20" s="97">
        <v>232.41</v>
      </c>
    </row>
    <row r="21" spans="1:6" s="8" customFormat="1" ht="15.75" customHeight="1">
      <c r="A21" s="82" t="s">
        <v>354</v>
      </c>
      <c r="B21" s="97">
        <v>138.81</v>
      </c>
      <c r="C21" s="97">
        <v>182.45</v>
      </c>
      <c r="D21" s="97">
        <v>137.78</v>
      </c>
      <c r="E21" s="97">
        <f>'[2]b13-SLGT'!E21/'[2]b11-DTGT'!E24*10</f>
        <v>204.60916442048517</v>
      </c>
      <c r="F21" s="97">
        <v>205.5</v>
      </c>
    </row>
    <row r="22" spans="1:6" s="8" customFormat="1" ht="15.75" customHeight="1">
      <c r="A22" s="82" t="s">
        <v>356</v>
      </c>
      <c r="B22" s="97"/>
      <c r="C22" s="97"/>
      <c r="D22" s="97"/>
      <c r="E22" s="97"/>
      <c r="F22" s="97"/>
    </row>
    <row r="23" spans="1:6" s="8" customFormat="1" ht="15.75" customHeight="1">
      <c r="A23" s="82" t="s">
        <v>335</v>
      </c>
      <c r="B23" s="97">
        <v>29.44</v>
      </c>
      <c r="C23" s="97">
        <v>29.75</v>
      </c>
      <c r="D23" s="97">
        <v>28.84</v>
      </c>
      <c r="E23" s="97">
        <f>'[2]b13-SLGT'!E23/'[2]b11-DTGT'!E26*10</f>
        <v>27.116564417177912</v>
      </c>
      <c r="F23" s="97">
        <v>29.5</v>
      </c>
    </row>
    <row r="24" spans="1:6" s="8" customFormat="1" ht="15.75" customHeight="1">
      <c r="A24" s="82" t="s">
        <v>336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</row>
    <row r="25" spans="1:6" s="8" customFormat="1" ht="15.75" customHeight="1">
      <c r="A25" s="82" t="s">
        <v>337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</row>
    <row r="26" spans="1:6" s="8" customFormat="1" ht="15.75" customHeight="1">
      <c r="A26" s="82" t="s">
        <v>338</v>
      </c>
      <c r="B26" s="97">
        <v>8.5</v>
      </c>
      <c r="C26" s="97">
        <v>7.14</v>
      </c>
      <c r="D26" s="97">
        <v>6.48</v>
      </c>
      <c r="E26" s="97">
        <f>'[2]b13-SLGT'!E26/'[2]b11-DTGT'!E29*10</f>
        <v>6.269230769230769</v>
      </c>
      <c r="F26" s="97">
        <v>6</v>
      </c>
    </row>
    <row r="27" spans="1:6" s="8" customFormat="1" ht="15.75" customHeight="1">
      <c r="A27" s="82" t="s">
        <v>339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</row>
    <row r="28" spans="1:6" s="8" customFormat="1" ht="14.25" customHeight="1">
      <c r="A28" s="82" t="s">
        <v>340</v>
      </c>
      <c r="B28" s="157">
        <v>0</v>
      </c>
      <c r="C28" s="157">
        <v>0</v>
      </c>
      <c r="D28" s="157">
        <v>0</v>
      </c>
      <c r="E28" s="157">
        <v>0</v>
      </c>
      <c r="F28" s="157">
        <v>0</v>
      </c>
    </row>
    <row r="29" spans="1:6" s="8" customFormat="1" ht="6.75" customHeight="1">
      <c r="A29" s="64"/>
      <c r="B29" s="64"/>
      <c r="C29" s="64"/>
      <c r="D29" s="64"/>
      <c r="E29" s="64"/>
      <c r="F29" s="64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8.796875" defaultRowHeight="15"/>
  <cols>
    <col min="1" max="1" width="50.19921875" style="0" customWidth="1"/>
  </cols>
  <sheetData/>
  <sheetProtection/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1">
      <selection activeCell="F7" sqref="F7"/>
    </sheetView>
  </sheetViews>
  <sheetFormatPr defaultColWidth="8.796875" defaultRowHeight="15"/>
  <cols>
    <col min="1" max="1" width="14.3984375" style="8" customWidth="1"/>
    <col min="2" max="3" width="6.69921875" style="8" customWidth="1"/>
    <col min="4" max="6" width="6.8984375" style="8" customWidth="1"/>
    <col min="7" max="16384" width="8.8984375" style="8" customWidth="1"/>
  </cols>
  <sheetData>
    <row r="1" ht="17.25" customHeight="1">
      <c r="A1" s="8" t="s">
        <v>357</v>
      </c>
    </row>
    <row r="2" spans="1:6" ht="28.5" customHeight="1">
      <c r="A2" s="655" t="s">
        <v>358</v>
      </c>
      <c r="B2" s="655"/>
      <c r="C2" s="655"/>
      <c r="D2" s="655"/>
      <c r="E2" s="655"/>
      <c r="F2" s="655"/>
    </row>
    <row r="3" spans="1:6" ht="9.75" customHeight="1">
      <c r="A3" s="29"/>
      <c r="B3" s="29"/>
      <c r="C3" s="29"/>
      <c r="D3" s="29"/>
      <c r="E3" s="29"/>
      <c r="F3" s="29"/>
    </row>
    <row r="4" ht="21.75" customHeight="1">
      <c r="F4" s="49" t="s">
        <v>359</v>
      </c>
    </row>
    <row r="5" spans="1:6" ht="16.5" customHeight="1">
      <c r="A5" s="78"/>
      <c r="B5" s="287" t="s">
        <v>180</v>
      </c>
      <c r="C5" s="287" t="s">
        <v>1029</v>
      </c>
      <c r="D5" s="287" t="s">
        <v>1066</v>
      </c>
      <c r="E5" s="287" t="s">
        <v>1090</v>
      </c>
      <c r="F5" s="287" t="s">
        <v>1136</v>
      </c>
    </row>
    <row r="6" spans="1:6" ht="15.75" customHeight="1">
      <c r="A6" s="148" t="s">
        <v>346</v>
      </c>
      <c r="B6" s="83"/>
      <c r="C6" s="83"/>
      <c r="D6" s="83"/>
      <c r="E6" s="83"/>
      <c r="F6" s="83"/>
    </row>
    <row r="7" spans="1:6" ht="15.75" customHeight="1">
      <c r="A7" s="148" t="s">
        <v>350</v>
      </c>
      <c r="B7" s="159">
        <f>B8+B9+B10+B12</f>
        <v>459576.3</v>
      </c>
      <c r="C7" s="159">
        <f>C8+C9+C10+C12</f>
        <v>486433.3</v>
      </c>
      <c r="D7" s="159">
        <f>D8+D9+D10+D12</f>
        <v>524601.3</v>
      </c>
      <c r="E7" s="159">
        <f>E8+E9+E10+E12</f>
        <v>558127</v>
      </c>
      <c r="F7" s="159">
        <f>F8+F9+F10+F12</f>
        <v>587203.8699999999</v>
      </c>
    </row>
    <row r="8" spans="1:6" ht="15.75" customHeight="1">
      <c r="A8" s="28" t="s">
        <v>321</v>
      </c>
      <c r="B8" s="158">
        <v>265295</v>
      </c>
      <c r="C8" s="158">
        <v>272161.6</v>
      </c>
      <c r="D8" s="158">
        <v>276904</v>
      </c>
      <c r="E8" s="158">
        <v>280184</v>
      </c>
      <c r="F8" s="158">
        <f>'[2]b16-lúa ĐX'!D9</f>
        <v>278948.15199999994</v>
      </c>
    </row>
    <row r="9" spans="1:6" ht="15.75" customHeight="1">
      <c r="A9" s="28" t="s">
        <v>322</v>
      </c>
      <c r="B9" s="158">
        <v>184496</v>
      </c>
      <c r="C9" s="158">
        <v>196118</v>
      </c>
      <c r="D9" s="158">
        <v>204822</v>
      </c>
      <c r="E9" s="158">
        <v>201599</v>
      </c>
      <c r="F9" s="158">
        <f>'[2]b17-lúa HT'!D9</f>
        <v>202568.5</v>
      </c>
    </row>
    <row r="10" spans="1:6" ht="15.75" customHeight="1">
      <c r="A10" s="28" t="s">
        <v>323</v>
      </c>
      <c r="B10" s="158">
        <v>9785.3</v>
      </c>
      <c r="C10" s="158">
        <v>9253.4</v>
      </c>
      <c r="D10" s="158">
        <v>3270.3</v>
      </c>
      <c r="E10" s="158">
        <v>2386</v>
      </c>
      <c r="F10" s="158">
        <f>'[2]B15-lúavụmùa'!D9</f>
        <v>2183</v>
      </c>
    </row>
    <row r="11" spans="1:6" ht="15.75" customHeight="1">
      <c r="A11" s="28" t="s">
        <v>324</v>
      </c>
      <c r="B11" s="158">
        <v>9559.3</v>
      </c>
      <c r="C11" s="158">
        <v>9173.8</v>
      </c>
      <c r="D11" s="158">
        <v>3145</v>
      </c>
      <c r="E11" s="158">
        <v>2242</v>
      </c>
      <c r="F11" s="158">
        <v>2057</v>
      </c>
    </row>
    <row r="12" spans="1:6" ht="15.75" customHeight="1">
      <c r="A12" s="28" t="s">
        <v>325</v>
      </c>
      <c r="B12" s="160">
        <v>0</v>
      </c>
      <c r="C12" s="158">
        <v>8900.3</v>
      </c>
      <c r="D12" s="158">
        <v>39605</v>
      </c>
      <c r="E12" s="158">
        <v>73958</v>
      </c>
      <c r="F12" s="158">
        <f>'[2]b18-lúa vụ 3'!D9</f>
        <v>103504.218</v>
      </c>
    </row>
    <row r="13" spans="1:6" ht="6.75" customHeight="1">
      <c r="A13" s="28"/>
      <c r="B13" s="158"/>
      <c r="C13" s="158"/>
      <c r="D13" s="158"/>
      <c r="E13" s="158"/>
      <c r="F13" s="158"/>
    </row>
    <row r="14" spans="1:6" ht="25.5">
      <c r="A14" s="120" t="s">
        <v>351</v>
      </c>
      <c r="B14" s="158"/>
      <c r="C14" s="158"/>
      <c r="D14" s="158"/>
      <c r="E14" s="158"/>
      <c r="F14" s="158"/>
    </row>
    <row r="15" spans="1:6" ht="15.75" customHeight="1">
      <c r="A15" s="28" t="s">
        <v>328</v>
      </c>
      <c r="B15" s="158">
        <v>19.9</v>
      </c>
      <c r="C15" s="158">
        <v>49.8</v>
      </c>
      <c r="D15" s="158">
        <v>207</v>
      </c>
      <c r="E15" s="158">
        <v>116</v>
      </c>
      <c r="F15" s="158">
        <v>337</v>
      </c>
    </row>
    <row r="16" spans="1:6" ht="15.75" customHeight="1">
      <c r="A16" s="28" t="s">
        <v>38</v>
      </c>
      <c r="B16" s="158">
        <v>195</v>
      </c>
      <c r="C16" s="158">
        <v>506</v>
      </c>
      <c r="D16" s="158">
        <v>1615.9</v>
      </c>
      <c r="E16" s="158">
        <v>1872</v>
      </c>
      <c r="F16" s="158">
        <v>3504</v>
      </c>
    </row>
    <row r="17" spans="1:6" ht="15.75" customHeight="1">
      <c r="A17" s="28" t="s">
        <v>329</v>
      </c>
      <c r="B17" s="158">
        <v>995.2</v>
      </c>
      <c r="C17" s="158">
        <v>2160.5</v>
      </c>
      <c r="D17" s="158">
        <v>2512.9</v>
      </c>
      <c r="E17" s="158">
        <v>871</v>
      </c>
      <c r="F17" s="158">
        <f>'[2]b19-khoaimỳ'!D9</f>
        <v>3369.6</v>
      </c>
    </row>
    <row r="18" spans="1:6" ht="15.75" customHeight="1">
      <c r="A18" s="28" t="s">
        <v>352</v>
      </c>
      <c r="B18" s="158"/>
      <c r="C18" s="158"/>
      <c r="D18" s="158"/>
      <c r="E18" s="158"/>
      <c r="F18" s="158"/>
    </row>
    <row r="19" spans="1:6" ht="15.75" customHeight="1">
      <c r="A19" s="28" t="s">
        <v>353</v>
      </c>
      <c r="B19" s="158">
        <v>170.47</v>
      </c>
      <c r="C19" s="158">
        <v>138.83</v>
      </c>
      <c r="D19" s="158">
        <v>372.11</v>
      </c>
      <c r="E19" s="158">
        <v>385</v>
      </c>
      <c r="F19" s="158">
        <f>'[2]b20-đậuxanh'!D8</f>
        <v>195.2</v>
      </c>
    </row>
    <row r="20" spans="1:6" ht="15.75" customHeight="1">
      <c r="A20" s="28" t="s">
        <v>355</v>
      </c>
      <c r="B20" s="158">
        <v>2786.2</v>
      </c>
      <c r="C20" s="158">
        <v>6868.65</v>
      </c>
      <c r="D20" s="158">
        <v>10556</v>
      </c>
      <c r="E20" s="158">
        <v>6959</v>
      </c>
      <c r="F20" s="158">
        <v>12213</v>
      </c>
    </row>
    <row r="21" spans="1:6" ht="15.75" customHeight="1">
      <c r="A21" s="28" t="s">
        <v>354</v>
      </c>
      <c r="B21" s="158">
        <v>7150.52</v>
      </c>
      <c r="C21" s="158">
        <v>11067.67</v>
      </c>
      <c r="D21" s="158">
        <v>10805</v>
      </c>
      <c r="E21" s="158">
        <v>15182</v>
      </c>
      <c r="F21" s="158">
        <v>15191</v>
      </c>
    </row>
    <row r="22" spans="1:6" ht="15.75" customHeight="1">
      <c r="A22" s="28" t="s">
        <v>356</v>
      </c>
      <c r="B22" s="158"/>
      <c r="C22" s="158"/>
      <c r="D22" s="158"/>
      <c r="E22" s="158"/>
      <c r="F22" s="158"/>
    </row>
    <row r="23" spans="1:6" ht="16.5" customHeight="1">
      <c r="A23" s="28" t="s">
        <v>335</v>
      </c>
      <c r="B23" s="158">
        <v>259.36</v>
      </c>
      <c r="C23" s="158">
        <v>250.57</v>
      </c>
      <c r="D23" s="158">
        <v>550.26</v>
      </c>
      <c r="E23" s="158">
        <v>884</v>
      </c>
      <c r="F23" s="158">
        <v>610</v>
      </c>
    </row>
    <row r="24" spans="1:6" ht="15.75" customHeight="1">
      <c r="A24" s="28" t="s">
        <v>336</v>
      </c>
      <c r="B24" s="339">
        <v>0</v>
      </c>
      <c r="C24" s="339">
        <v>0</v>
      </c>
      <c r="D24" s="339">
        <v>0</v>
      </c>
      <c r="E24" s="339">
        <v>0</v>
      </c>
      <c r="F24" s="339">
        <v>0</v>
      </c>
    </row>
    <row r="25" spans="1:6" ht="15.75" customHeight="1">
      <c r="A25" s="28" t="s">
        <v>337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</row>
    <row r="26" spans="1:6" ht="15.75" customHeight="1">
      <c r="A26" s="28" t="s">
        <v>338</v>
      </c>
      <c r="B26" s="158">
        <v>355.89</v>
      </c>
      <c r="C26" s="158">
        <v>276.93</v>
      </c>
      <c r="D26" s="158">
        <v>501</v>
      </c>
      <c r="E26" s="158">
        <v>163</v>
      </c>
      <c r="F26" s="158">
        <v>46</v>
      </c>
    </row>
    <row r="27" spans="1:6" ht="15.75" customHeight="1">
      <c r="A27" s="28" t="s">
        <v>339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</row>
    <row r="28" spans="1:6" ht="15.75" customHeight="1">
      <c r="A28" s="28" t="s">
        <v>340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</row>
    <row r="29" spans="1:6" ht="16.5" customHeight="1">
      <c r="A29" s="148" t="s">
        <v>360</v>
      </c>
      <c r="B29" s="160">
        <v>0</v>
      </c>
      <c r="C29" s="160">
        <v>0</v>
      </c>
      <c r="D29" s="160">
        <v>0</v>
      </c>
      <c r="E29" s="160">
        <v>0</v>
      </c>
      <c r="F29" s="160">
        <v>0</v>
      </c>
    </row>
    <row r="30" spans="1:6" ht="9" customHeight="1">
      <c r="A30" s="64"/>
      <c r="B30" s="64"/>
      <c r="C30" s="64"/>
      <c r="D30" s="64"/>
      <c r="E30" s="64"/>
      <c r="F30" s="64"/>
    </row>
    <row r="31" ht="22.5" customHeight="1">
      <c r="A31" s="34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7">
      <selection activeCell="F7" sqref="F7"/>
    </sheetView>
  </sheetViews>
  <sheetFormatPr defaultColWidth="8.796875" defaultRowHeight="15"/>
  <cols>
    <col min="1" max="1" width="22.19921875" style="10" customWidth="1"/>
    <col min="2" max="4" width="8.796875" style="10" customWidth="1"/>
    <col min="5" max="5" width="8.8984375" style="10" customWidth="1"/>
    <col min="6" max="6" width="10" style="10" bestFit="1" customWidth="1"/>
    <col min="7" max="16384" width="8.8984375" style="10" customWidth="1"/>
  </cols>
  <sheetData>
    <row r="1" spans="1:4" ht="15">
      <c r="A1" s="8" t="s">
        <v>380</v>
      </c>
      <c r="C1" s="9"/>
      <c r="D1" s="9"/>
    </row>
    <row r="2" spans="1:4" ht="27" customHeight="1">
      <c r="A2" s="655" t="s">
        <v>381</v>
      </c>
      <c r="B2" s="655"/>
      <c r="C2" s="655"/>
      <c r="D2" s="655"/>
    </row>
    <row r="3" spans="1:4" ht="22.5" customHeight="1">
      <c r="A3" s="655" t="s">
        <v>1179</v>
      </c>
      <c r="B3" s="655"/>
      <c r="C3" s="655"/>
      <c r="D3" s="655"/>
    </row>
    <row r="4" spans="1:4" ht="9.75" customHeight="1">
      <c r="A4" s="29"/>
      <c r="B4" s="29"/>
      <c r="C4" s="29"/>
      <c r="D4" s="29"/>
    </row>
    <row r="5" ht="21.75" customHeight="1"/>
    <row r="6" spans="1:4" s="36" customFormat="1" ht="33" customHeight="1">
      <c r="A6" s="90" t="s">
        <v>361</v>
      </c>
      <c r="B6" s="260" t="s">
        <v>362</v>
      </c>
      <c r="C6" s="260" t="s">
        <v>363</v>
      </c>
      <c r="D6" s="260" t="s">
        <v>364</v>
      </c>
    </row>
    <row r="7" spans="1:4" s="36" customFormat="1" ht="7.5" customHeight="1">
      <c r="A7" s="161"/>
      <c r="B7" s="161"/>
      <c r="C7" s="161"/>
      <c r="D7" s="161"/>
    </row>
    <row r="8" spans="1:6" s="8" customFormat="1" ht="18" customHeight="1">
      <c r="A8" s="80" t="s">
        <v>237</v>
      </c>
      <c r="B8" s="162">
        <f>B9+B10+B11+B12+B13+B14+B15+B16+B17+B18+B19+B20+B21+B22+B23</f>
        <v>104317.6</v>
      </c>
      <c r="C8" s="163">
        <f aca="true" t="shared" si="0" ref="C8:C23">D8/B8*10</f>
        <v>56.29000954776566</v>
      </c>
      <c r="D8" s="162">
        <f>D9+D10+D11+D12+D13+D14+D15+D16+D17+D18+D19+D20+D21+D22+D23</f>
        <v>587203.87</v>
      </c>
      <c r="F8" s="165"/>
    </row>
    <row r="9" spans="1:4" s="8" customFormat="1" ht="19.5" customHeight="1">
      <c r="A9" s="166" t="s">
        <v>365</v>
      </c>
      <c r="B9" s="167">
        <f>'[2]B15-lúavụmùa'!B10+'[2]b16-lúa ĐX'!B10+'[2]b17-lúa HT'!B10+'[2]b18-lúa vụ 3'!B10</f>
        <v>951</v>
      </c>
      <c r="C9" s="168">
        <f t="shared" si="0"/>
        <v>59.09148264984228</v>
      </c>
      <c r="D9" s="167">
        <f>'[2]B15-lúavụmùa'!D10+'[2]b16-lúa ĐX'!D10+'[2]b17-lúa HT'!D10+'[2]b18-lúa vụ 3'!D10</f>
        <v>5619.6</v>
      </c>
    </row>
    <row r="10" spans="1:4" s="8" customFormat="1" ht="19.5" customHeight="1">
      <c r="A10" s="166" t="s">
        <v>366</v>
      </c>
      <c r="B10" s="167">
        <f>'[2]B15-lúavụmùa'!B11+'[2]b16-lúa ĐX'!B11+'[2]b17-lúa HT'!B11+'[2]b18-lúa vụ 3'!B11</f>
        <v>1660</v>
      </c>
      <c r="C10" s="168">
        <f t="shared" si="0"/>
        <v>59.78915662650603</v>
      </c>
      <c r="D10" s="167">
        <f>'[2]B15-lúavụmùa'!D11+'[2]b16-lúa ĐX'!D11+'[2]b17-lúa HT'!D11+'[2]b18-lúa vụ 3'!D11</f>
        <v>9925</v>
      </c>
    </row>
    <row r="11" spans="1:4" s="8" customFormat="1" ht="19.5" customHeight="1">
      <c r="A11" s="166" t="s">
        <v>367</v>
      </c>
      <c r="B11" s="167">
        <f>'[2]B15-lúavụmùa'!B12+'[2]b16-lúa ĐX'!B12+'[2]b17-lúa HT'!B12+'[2]b18-lúa vụ 3'!B12</f>
        <v>5718</v>
      </c>
      <c r="C11" s="168">
        <f t="shared" si="0"/>
        <v>55.333158447009446</v>
      </c>
      <c r="D11" s="167">
        <f>'[2]B15-lúavụmùa'!D12+'[2]b16-lúa ĐX'!D12+'[2]b17-lúa HT'!D12+'[2]b18-lúa vụ 3'!D12</f>
        <v>31639.5</v>
      </c>
    </row>
    <row r="12" spans="1:4" s="8" customFormat="1" ht="19.5" customHeight="1">
      <c r="A12" s="166" t="s">
        <v>368</v>
      </c>
      <c r="B12" s="167">
        <f>'[2]B15-lúavụmùa'!B13+'[2]b16-lúa ĐX'!B13+'[2]b17-lúa HT'!B13+'[2]b18-lúa vụ 3'!B13</f>
        <v>3762</v>
      </c>
      <c r="C12" s="168">
        <f t="shared" si="0"/>
        <v>57.20574162679426</v>
      </c>
      <c r="D12" s="167">
        <f>'[2]B15-lúavụmùa'!D13+'[2]b16-lúa ĐX'!D13+'[2]b17-lúa HT'!D13+'[2]b18-lúa vụ 3'!D13</f>
        <v>21520.8</v>
      </c>
    </row>
    <row r="13" spans="1:4" s="8" customFormat="1" ht="19.5" customHeight="1">
      <c r="A13" s="166" t="s">
        <v>369</v>
      </c>
      <c r="B13" s="167">
        <f>'[2]B15-lúavụmùa'!B14+'[2]b16-lúa ĐX'!B14+'[2]b17-lúa HT'!B14+'[2]b18-lúa vụ 3'!B14</f>
        <v>8609</v>
      </c>
      <c r="C13" s="168">
        <f t="shared" si="0"/>
        <v>56.017539783947036</v>
      </c>
      <c r="D13" s="167">
        <f>'[2]B15-lúavụmùa'!D14+'[2]b16-lúa ĐX'!D14+'[2]b17-lúa HT'!D14+'[2]b18-lúa vụ 3'!D14</f>
        <v>48225.5</v>
      </c>
    </row>
    <row r="14" spans="1:4" s="8" customFormat="1" ht="19.5" customHeight="1">
      <c r="A14" s="166" t="s">
        <v>370</v>
      </c>
      <c r="B14" s="167">
        <f>'[2]B15-lúavụmùa'!B15+'[2]b16-lúa ĐX'!B15+'[2]b17-lúa HT'!B15+'[2]b18-lúa vụ 3'!B15</f>
        <v>11427</v>
      </c>
      <c r="C14" s="168">
        <f t="shared" si="0"/>
        <v>53.94942504594382</v>
      </c>
      <c r="D14" s="167">
        <f>'[2]B15-lúavụmùa'!D15+'[2]b16-lúa ĐX'!D15+'[2]b17-lúa HT'!D15+'[2]b18-lúa vụ 3'!D15</f>
        <v>61648.008</v>
      </c>
    </row>
    <row r="15" spans="1:4" s="8" customFormat="1" ht="19.5" customHeight="1">
      <c r="A15" s="166" t="s">
        <v>371</v>
      </c>
      <c r="B15" s="167">
        <f>'[2]B15-lúavụmùa'!B16+'[2]b16-lúa ĐX'!B16+'[2]b17-lúa HT'!B16+'[2]b18-lúa vụ 3'!B16</f>
        <v>4508</v>
      </c>
      <c r="C15" s="168">
        <f t="shared" si="0"/>
        <v>56.96650399290151</v>
      </c>
      <c r="D15" s="167">
        <f>'[2]B15-lúavụmùa'!D16+'[2]b16-lúa ĐX'!D16+'[2]b17-lúa HT'!D16+'[2]b18-lúa vụ 3'!D16</f>
        <v>25680.5</v>
      </c>
    </row>
    <row r="16" spans="1:4" s="8" customFormat="1" ht="19.5" customHeight="1">
      <c r="A16" s="166" t="s">
        <v>372</v>
      </c>
      <c r="B16" s="167">
        <f>'[2]B15-lúavụmùa'!B17+'[2]b16-lúa ĐX'!B17+'[2]b17-lúa HT'!B17+'[2]b18-lúa vụ 3'!B17</f>
        <v>6475</v>
      </c>
      <c r="C16" s="168">
        <f t="shared" si="0"/>
        <v>54.40761389961389</v>
      </c>
      <c r="D16" s="167">
        <f>'[2]B15-lúavụmùa'!D17+'[2]b16-lúa ĐX'!D17+'[2]b17-lúa HT'!D17+'[2]b18-lúa vụ 3'!D17</f>
        <v>35228.93</v>
      </c>
    </row>
    <row r="17" spans="1:4" s="8" customFormat="1" ht="19.5" customHeight="1">
      <c r="A17" s="166" t="s">
        <v>373</v>
      </c>
      <c r="B17" s="167">
        <f>'[2]B15-lúavụmùa'!B18+'[2]b16-lúa ĐX'!B18+'[2]b17-lúa HT'!B18+'[2]b18-lúa vụ 3'!B18</f>
        <v>18490</v>
      </c>
      <c r="C17" s="168">
        <f t="shared" si="0"/>
        <v>56.7658193618172</v>
      </c>
      <c r="D17" s="167">
        <f>'[2]B15-lúavụmùa'!D18+'[2]b16-lúa ĐX'!D18+'[2]b17-lúa HT'!D18+'[2]b18-lúa vụ 3'!D18</f>
        <v>104960</v>
      </c>
    </row>
    <row r="18" spans="1:6" s="8" customFormat="1" ht="19.5" customHeight="1">
      <c r="A18" s="166" t="s">
        <v>374</v>
      </c>
      <c r="B18" s="167">
        <f>'[2]B15-lúavụmùa'!B19+'[2]b16-lúa ĐX'!B19+'[2]b17-lúa HT'!B19+'[2]b18-lúa vụ 3'!B19</f>
        <v>7588</v>
      </c>
      <c r="C18" s="168">
        <f t="shared" si="0"/>
        <v>59.99618081180812</v>
      </c>
      <c r="D18" s="167">
        <f>'[2]B15-lúavụmùa'!D19+'[2]b16-lúa ĐX'!D19+'[2]b17-lúa HT'!D19+'[2]b18-lúa vụ 3'!D19</f>
        <v>45525.102</v>
      </c>
      <c r="E18" s="170"/>
      <c r="F18" s="170"/>
    </row>
    <row r="19" spans="1:6" s="8" customFormat="1" ht="19.5" customHeight="1">
      <c r="A19" s="166" t="s">
        <v>375</v>
      </c>
      <c r="B19" s="167">
        <f>'[2]B15-lúavụmùa'!B20+'[2]b16-lúa ĐX'!B20+'[2]b17-lúa HT'!B20+'[2]b18-lúa vụ 3'!B20</f>
        <v>3422</v>
      </c>
      <c r="C19" s="168">
        <f t="shared" si="0"/>
        <v>54.85271770894214</v>
      </c>
      <c r="D19" s="167">
        <f>'[2]B15-lúavụmùa'!D20+'[2]b16-lúa ĐX'!D20+'[2]b17-lúa HT'!D20+'[2]b18-lúa vụ 3'!D20</f>
        <v>18770.6</v>
      </c>
      <c r="E19" s="170"/>
      <c r="F19" s="170"/>
    </row>
    <row r="20" spans="1:6" s="8" customFormat="1" ht="19.5" customHeight="1">
      <c r="A20" s="166" t="s">
        <v>376</v>
      </c>
      <c r="B20" s="167">
        <f>'[2]B15-lúavụmùa'!B21+'[2]b16-lúa ĐX'!B21+'[2]b17-lúa HT'!B21+'[2]b18-lúa vụ 3'!B21</f>
        <v>5169</v>
      </c>
      <c r="C20" s="168">
        <f t="shared" si="0"/>
        <v>55.32675565873477</v>
      </c>
      <c r="D20" s="167">
        <f>'[2]B15-lúavụmùa'!D21+'[2]b16-lúa ĐX'!D21+'[2]b17-lúa HT'!D21+'[2]b18-lúa vụ 3'!D21</f>
        <v>28598.4</v>
      </c>
      <c r="E20" s="170"/>
      <c r="F20" s="170"/>
    </row>
    <row r="21" spans="1:6" s="8" customFormat="1" ht="19.5" customHeight="1">
      <c r="A21" s="166" t="s">
        <v>377</v>
      </c>
      <c r="B21" s="167">
        <f>'[2]B15-lúavụmùa'!B22+'[2]b16-lúa ĐX'!B22+'[2]b17-lúa HT'!B22+'[2]b18-lúa vụ 3'!B22</f>
        <v>7113</v>
      </c>
      <c r="C21" s="168">
        <f t="shared" si="0"/>
        <v>56.89132574159988</v>
      </c>
      <c r="D21" s="167">
        <f>'[2]B15-lúavụmùa'!D22+'[2]b16-lúa ĐX'!D22+'[2]b17-lúa HT'!D22+'[2]b18-lúa vụ 3'!D22</f>
        <v>40466.799999999996</v>
      </c>
      <c r="E21" s="170"/>
      <c r="F21" s="170"/>
    </row>
    <row r="22" spans="1:6" s="8" customFormat="1" ht="19.5" customHeight="1">
      <c r="A22" s="166" t="s">
        <v>378</v>
      </c>
      <c r="B22" s="167">
        <f>'[2]B15-lúavụmùa'!B23+'[2]b16-lúa ĐX'!B23+'[2]b17-lúa HT'!B23+'[2]b18-lúa vụ 3'!B23</f>
        <v>15042</v>
      </c>
      <c r="C22" s="168">
        <f t="shared" si="0"/>
        <v>57.088518813987505</v>
      </c>
      <c r="D22" s="167">
        <f>'[2]B15-lúavụmùa'!D23+'[2]b16-lúa ĐX'!D23+'[2]b17-lúa HT'!D23+'[2]b18-lúa vụ 3'!D23</f>
        <v>85872.55</v>
      </c>
      <c r="E22" s="170"/>
      <c r="F22" s="170"/>
    </row>
    <row r="23" spans="1:6" s="8" customFormat="1" ht="18.75" customHeight="1">
      <c r="A23" s="166" t="s">
        <v>379</v>
      </c>
      <c r="B23" s="167">
        <f>'[2]B15-lúavụmùa'!B24+'[2]b16-lúa ĐX'!B24+'[2]b17-lúa HT'!B24+'[2]b18-lúa vụ 3'!B24</f>
        <v>4383.6</v>
      </c>
      <c r="C23" s="168">
        <f t="shared" si="0"/>
        <v>53.66041609635916</v>
      </c>
      <c r="D23" s="167">
        <f>'[2]B15-lúavụmùa'!D24+'[2]b16-lúa ĐX'!D24+'[2]b17-lúa HT'!D24+'[2]b18-lúa vụ 3'!D24</f>
        <v>23522.58</v>
      </c>
      <c r="E23" s="170"/>
      <c r="F23" s="170"/>
    </row>
    <row r="24" spans="1:6" s="8" customFormat="1" ht="10.5" customHeight="1">
      <c r="A24" s="64"/>
      <c r="B24" s="64"/>
      <c r="C24" s="64"/>
      <c r="D24" s="64"/>
      <c r="E24" s="170"/>
      <c r="F24" s="170"/>
    </row>
    <row r="25" spans="4:6" s="8" customFormat="1" ht="9.75" customHeight="1">
      <c r="D25" s="34"/>
      <c r="E25" s="170"/>
      <c r="F25" s="170"/>
    </row>
    <row r="26" spans="1:6" s="8" customFormat="1" ht="13.5" customHeight="1">
      <c r="A26" s="8" t="s">
        <v>1178</v>
      </c>
      <c r="B26" s="165"/>
      <c r="C26" s="165"/>
      <c r="D26" s="165"/>
      <c r="E26" s="170"/>
      <c r="F26" s="170"/>
    </row>
    <row r="27" spans="4:6" s="8" customFormat="1" ht="12.75">
      <c r="D27" s="34"/>
      <c r="E27" s="170"/>
      <c r="F27" s="170"/>
    </row>
    <row r="28" spans="4:6" s="8" customFormat="1" ht="12.75">
      <c r="D28" s="34"/>
      <c r="E28" s="170"/>
      <c r="F28" s="170"/>
    </row>
    <row r="29" spans="4:6" s="8" customFormat="1" ht="12.75">
      <c r="D29" s="34"/>
      <c r="E29" s="170"/>
      <c r="F29" s="170"/>
    </row>
    <row r="30" spans="4:6" s="8" customFormat="1" ht="12.75">
      <c r="D30" s="34"/>
      <c r="E30" s="170"/>
      <c r="F30" s="170"/>
    </row>
    <row r="31" spans="1:6" ht="15">
      <c r="A31" s="9"/>
      <c r="B31" s="9"/>
      <c r="C31" s="9"/>
      <c r="D31" s="171"/>
      <c r="E31" s="69"/>
      <c r="F31" s="69"/>
    </row>
  </sheetData>
  <sheetProtection/>
  <mergeCells count="2">
    <mergeCell ref="A2:D2"/>
    <mergeCell ref="A3:D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zoomScalePageLayoutView="0" workbookViewId="0" topLeftCell="A1">
      <selection activeCell="E16" sqref="E16"/>
    </sheetView>
  </sheetViews>
  <sheetFormatPr defaultColWidth="8.796875" defaultRowHeight="15"/>
  <cols>
    <col min="1" max="1" width="22.19921875" style="10" customWidth="1"/>
    <col min="2" max="4" width="8.796875" style="10" customWidth="1"/>
    <col min="5" max="16384" width="8.8984375" style="10" customWidth="1"/>
  </cols>
  <sheetData>
    <row r="1" spans="1:4" ht="15">
      <c r="A1" s="8" t="s">
        <v>383</v>
      </c>
      <c r="C1" s="9"/>
      <c r="D1" s="9"/>
    </row>
    <row r="2" spans="1:4" ht="27" customHeight="1">
      <c r="A2" s="655" t="s">
        <v>381</v>
      </c>
      <c r="B2" s="655"/>
      <c r="C2" s="655"/>
      <c r="D2" s="655"/>
    </row>
    <row r="3" spans="1:4" ht="24" customHeight="1">
      <c r="A3" s="501" t="s">
        <v>382</v>
      </c>
      <c r="B3" s="501"/>
      <c r="C3" s="501"/>
      <c r="D3" s="501"/>
    </row>
    <row r="4" spans="1:4" ht="21.75" customHeight="1">
      <c r="A4" s="655" t="s">
        <v>1180</v>
      </c>
      <c r="B4" s="655"/>
      <c r="C4" s="655"/>
      <c r="D4" s="655"/>
    </row>
    <row r="5" spans="1:4" ht="9.75" customHeight="1">
      <c r="A5" s="29"/>
      <c r="B5" s="29"/>
      <c r="C5" s="29"/>
      <c r="D5" s="29"/>
    </row>
    <row r="6" spans="1:4" ht="18">
      <c r="A6" s="29"/>
      <c r="B6" s="29"/>
      <c r="C6" s="29"/>
      <c r="D6" s="29"/>
    </row>
    <row r="7" spans="1:4" s="8" customFormat="1" ht="33" customHeight="1">
      <c r="A7" s="63" t="s">
        <v>361</v>
      </c>
      <c r="B7" s="249" t="s">
        <v>362</v>
      </c>
      <c r="C7" s="249" t="s">
        <v>363</v>
      </c>
      <c r="D7" s="249" t="s">
        <v>364</v>
      </c>
    </row>
    <row r="8" spans="1:4" s="8" customFormat="1" ht="7.5" customHeight="1">
      <c r="A8" s="172"/>
      <c r="B8" s="172"/>
      <c r="C8" s="172"/>
      <c r="D8" s="172"/>
    </row>
    <row r="9" spans="1:4" s="8" customFormat="1" ht="21" customHeight="1">
      <c r="A9" s="80" t="s">
        <v>237</v>
      </c>
      <c r="B9" s="163">
        <f>SUM(B10:B25)</f>
        <v>711</v>
      </c>
      <c r="C9" s="173">
        <f>D9/B9*10</f>
        <v>30.703234880450072</v>
      </c>
      <c r="D9" s="164">
        <f>SUM(D10:D25)</f>
        <v>2183</v>
      </c>
    </row>
    <row r="10" spans="1:4" s="8" customFormat="1" ht="19.5" customHeight="1">
      <c r="A10" s="166" t="s">
        <v>365</v>
      </c>
      <c r="B10" s="593">
        <v>90</v>
      </c>
      <c r="C10" s="174">
        <v>33</v>
      </c>
      <c r="D10" s="169">
        <v>297</v>
      </c>
    </row>
    <row r="11" spans="1:4" s="8" customFormat="1" ht="19.5" customHeight="1">
      <c r="A11" s="166" t="s">
        <v>366</v>
      </c>
      <c r="B11" s="593"/>
      <c r="C11" s="174">
        <v>0</v>
      </c>
      <c r="D11" s="183">
        <v>0</v>
      </c>
    </row>
    <row r="12" spans="1:4" s="8" customFormat="1" ht="19.5" customHeight="1">
      <c r="A12" s="166" t="s">
        <v>367</v>
      </c>
      <c r="B12" s="593"/>
      <c r="C12" s="174">
        <v>0</v>
      </c>
      <c r="D12" s="183">
        <v>0</v>
      </c>
    </row>
    <row r="13" spans="1:4" s="8" customFormat="1" ht="19.5" customHeight="1">
      <c r="A13" s="166" t="s">
        <v>368</v>
      </c>
      <c r="B13" s="593"/>
      <c r="C13" s="174">
        <v>0</v>
      </c>
      <c r="D13" s="180">
        <v>0</v>
      </c>
    </row>
    <row r="14" spans="1:4" s="8" customFormat="1" ht="19.5" customHeight="1">
      <c r="A14" s="166" t="s">
        <v>369</v>
      </c>
      <c r="B14" s="593"/>
      <c r="C14" s="174">
        <v>0</v>
      </c>
      <c r="D14" s="183">
        <v>0</v>
      </c>
    </row>
    <row r="15" spans="1:4" s="8" customFormat="1" ht="19.5" customHeight="1">
      <c r="A15" s="166" t="s">
        <v>370</v>
      </c>
      <c r="B15" s="593">
        <v>40</v>
      </c>
      <c r="C15" s="174">
        <v>18</v>
      </c>
      <c r="D15" s="180">
        <v>72</v>
      </c>
    </row>
    <row r="16" spans="1:4" s="8" customFormat="1" ht="19.5" customHeight="1">
      <c r="A16" s="166" t="s">
        <v>371</v>
      </c>
      <c r="B16" s="593">
        <v>13</v>
      </c>
      <c r="C16" s="174">
        <v>33</v>
      </c>
      <c r="D16" s="180">
        <v>43</v>
      </c>
    </row>
    <row r="17" spans="1:4" s="8" customFormat="1" ht="19.5" customHeight="1">
      <c r="A17" s="166" t="s">
        <v>372</v>
      </c>
      <c r="B17" s="593"/>
      <c r="C17" s="174">
        <v>0</v>
      </c>
      <c r="D17" s="180">
        <v>0</v>
      </c>
    </row>
    <row r="18" spans="1:4" s="8" customFormat="1" ht="19.5" customHeight="1">
      <c r="A18" s="166" t="s">
        <v>373</v>
      </c>
      <c r="B18" s="593">
        <v>30</v>
      </c>
      <c r="C18" s="175">
        <v>18</v>
      </c>
      <c r="D18" s="180">
        <v>54</v>
      </c>
    </row>
    <row r="19" spans="1:6" s="8" customFormat="1" ht="19.5" customHeight="1">
      <c r="A19" s="166" t="s">
        <v>374</v>
      </c>
      <c r="B19" s="593"/>
      <c r="C19" s="174">
        <v>0</v>
      </c>
      <c r="D19" s="183">
        <v>0</v>
      </c>
      <c r="F19" s="8" t="s">
        <v>179</v>
      </c>
    </row>
    <row r="20" spans="1:4" s="8" customFormat="1" ht="19.5" customHeight="1">
      <c r="A20" s="166" t="s">
        <v>375</v>
      </c>
      <c r="B20" s="593">
        <v>350</v>
      </c>
      <c r="C20" s="174">
        <v>32</v>
      </c>
      <c r="D20" s="180">
        <v>1120</v>
      </c>
    </row>
    <row r="21" spans="1:4" s="8" customFormat="1" ht="19.5" customHeight="1">
      <c r="A21" s="166" t="s">
        <v>376</v>
      </c>
      <c r="B21" s="593">
        <v>23</v>
      </c>
      <c r="C21" s="174">
        <v>32</v>
      </c>
      <c r="D21" s="180">
        <v>74</v>
      </c>
    </row>
    <row r="22" spans="1:4" s="8" customFormat="1" ht="19.5" customHeight="1">
      <c r="A22" s="166" t="s">
        <v>377</v>
      </c>
      <c r="B22" s="593">
        <v>150</v>
      </c>
      <c r="C22" s="174">
        <v>31.5</v>
      </c>
      <c r="D22" s="180">
        <v>473</v>
      </c>
    </row>
    <row r="23" spans="1:4" s="8" customFormat="1" ht="19.5" customHeight="1">
      <c r="A23" s="166" t="s">
        <v>378</v>
      </c>
      <c r="B23" s="593"/>
      <c r="C23" s="174">
        <v>0</v>
      </c>
      <c r="D23" s="180">
        <v>0</v>
      </c>
    </row>
    <row r="24" spans="1:4" s="8" customFormat="1" ht="19.5" customHeight="1">
      <c r="A24" s="166" t="s">
        <v>379</v>
      </c>
      <c r="B24" s="593">
        <v>15</v>
      </c>
      <c r="C24" s="174">
        <v>33</v>
      </c>
      <c r="D24" s="213">
        <v>50</v>
      </c>
    </row>
    <row r="25" spans="1:4" s="8" customFormat="1" ht="7.5" customHeight="1">
      <c r="A25" s="64"/>
      <c r="B25" s="594"/>
      <c r="C25" s="176"/>
      <c r="D25" s="176"/>
    </row>
    <row r="26" s="8" customFormat="1" ht="12.75"/>
    <row r="27" s="8" customFormat="1" ht="12.75"/>
    <row r="28" s="8" customFormat="1" ht="12.75"/>
    <row r="29" s="8" customFormat="1" ht="12.75"/>
    <row r="30" spans="1:4" ht="15">
      <c r="A30" s="9"/>
      <c r="B30" s="9"/>
      <c r="C30" s="9"/>
      <c r="D30" s="9"/>
    </row>
  </sheetData>
  <sheetProtection/>
  <mergeCells count="2">
    <mergeCell ref="A2:D2"/>
    <mergeCell ref="A4:D4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zoomScalePageLayoutView="0" workbookViewId="0" topLeftCell="A1">
      <selection activeCell="J15" sqref="J15"/>
    </sheetView>
  </sheetViews>
  <sheetFormatPr defaultColWidth="8.796875" defaultRowHeight="15"/>
  <cols>
    <col min="1" max="1" width="19.69921875" style="10" customWidth="1"/>
    <col min="2" max="2" width="9.3984375" style="10" customWidth="1"/>
    <col min="3" max="3" width="9.69921875" style="10" customWidth="1"/>
    <col min="4" max="4" width="10.3984375" style="10" customWidth="1"/>
    <col min="5" max="16384" width="8.8984375" style="10" customWidth="1"/>
  </cols>
  <sheetData>
    <row r="1" spans="1:4" ht="15">
      <c r="A1" s="8" t="s">
        <v>384</v>
      </c>
      <c r="C1" s="9"/>
      <c r="D1" s="9"/>
    </row>
    <row r="2" spans="1:4" ht="26.25" customHeight="1">
      <c r="A2" s="645" t="s">
        <v>381</v>
      </c>
      <c r="B2" s="645"/>
      <c r="C2" s="645"/>
      <c r="D2" s="645"/>
    </row>
    <row r="3" spans="1:4" ht="21.75" customHeight="1">
      <c r="A3" s="11" t="s">
        <v>385</v>
      </c>
      <c r="B3" s="11"/>
      <c r="C3" s="11"/>
      <c r="D3" s="11"/>
    </row>
    <row r="4" spans="1:4" ht="21.75" customHeight="1">
      <c r="A4" s="645" t="s">
        <v>1180</v>
      </c>
      <c r="B4" s="645"/>
      <c r="C4" s="645"/>
      <c r="D4" s="645"/>
    </row>
    <row r="5" spans="1:4" ht="9.75" customHeight="1">
      <c r="A5" s="29"/>
      <c r="B5" s="29"/>
      <c r="C5" s="29"/>
      <c r="D5" s="29"/>
    </row>
    <row r="6" ht="15.75" customHeight="1"/>
    <row r="7" spans="1:4" s="8" customFormat="1" ht="33" customHeight="1">
      <c r="A7" s="63" t="s">
        <v>361</v>
      </c>
      <c r="B7" s="63" t="s">
        <v>362</v>
      </c>
      <c r="C7" s="63" t="s">
        <v>363</v>
      </c>
      <c r="D7" s="63" t="s">
        <v>364</v>
      </c>
    </row>
    <row r="8" spans="1:4" s="8" customFormat="1" ht="7.5" customHeight="1">
      <c r="A8" s="90"/>
      <c r="B8" s="90"/>
      <c r="C8" s="90"/>
      <c r="D8" s="90"/>
    </row>
    <row r="9" spans="1:4" s="8" customFormat="1" ht="20.25" customHeight="1">
      <c r="A9" s="80" t="s">
        <v>237</v>
      </c>
      <c r="B9" s="179">
        <f>SUM(B10:B25)</f>
        <v>40836</v>
      </c>
      <c r="C9" s="177">
        <f>D9/B9*10</f>
        <v>68.30937212263687</v>
      </c>
      <c r="D9" s="177">
        <f>SUM(D10:D25)</f>
        <v>278948.15199999994</v>
      </c>
    </row>
    <row r="10" spans="1:4" s="8" customFormat="1" ht="19.5" customHeight="1">
      <c r="A10" s="166" t="s">
        <v>365</v>
      </c>
      <c r="B10" s="595">
        <f>'[3]Bieu 06'!F11</f>
        <v>405</v>
      </c>
      <c r="C10" s="596">
        <f>'[3]Bieu 06'!F12</f>
        <v>74</v>
      </c>
      <c r="D10" s="595">
        <f>'[3]Bieu 06'!F13</f>
        <v>2997</v>
      </c>
    </row>
    <row r="11" spans="1:4" s="8" customFormat="1" ht="19.5" customHeight="1">
      <c r="A11" s="166" t="s">
        <v>366</v>
      </c>
      <c r="B11" s="595">
        <f>'[3]Bieu 06'!G11</f>
        <v>650</v>
      </c>
      <c r="C11" s="596">
        <f>'[3]Bieu 06'!G12</f>
        <v>74</v>
      </c>
      <c r="D11" s="595">
        <f>'[3]Bieu 06'!G13</f>
        <v>4810</v>
      </c>
    </row>
    <row r="12" spans="1:4" s="8" customFormat="1" ht="19.5" customHeight="1">
      <c r="A12" s="166" t="s">
        <v>367</v>
      </c>
      <c r="B12" s="595">
        <f>'[3]Bieu 06'!H11</f>
        <v>2169</v>
      </c>
      <c r="C12" s="596">
        <f>'[3]Bieu 06'!H12</f>
        <v>67</v>
      </c>
      <c r="D12" s="595">
        <f>'[3]Bieu 06'!H13</f>
        <v>14532.3</v>
      </c>
    </row>
    <row r="13" spans="1:4" s="8" customFormat="1" ht="19.5" customHeight="1">
      <c r="A13" s="166" t="s">
        <v>368</v>
      </c>
      <c r="B13" s="595">
        <f>'[3]Bieu 06'!I11</f>
        <v>1470</v>
      </c>
      <c r="C13" s="596">
        <f>'[3]Bieu 06'!I12</f>
        <v>70</v>
      </c>
      <c r="D13" s="595">
        <f>'[3]Bieu 06'!I13</f>
        <v>10290</v>
      </c>
    </row>
    <row r="14" spans="1:4" s="8" customFormat="1" ht="19.5" customHeight="1">
      <c r="A14" s="166" t="s">
        <v>369</v>
      </c>
      <c r="B14" s="595">
        <f>'[3]Bieu 06'!J11</f>
        <v>3265</v>
      </c>
      <c r="C14" s="596">
        <f>'[3]Bieu 06'!J12</f>
        <v>68</v>
      </c>
      <c r="D14" s="595">
        <f>'[3]Bieu 06'!J13</f>
        <v>22202</v>
      </c>
    </row>
    <row r="15" spans="1:4" s="8" customFormat="1" ht="19.5" customHeight="1">
      <c r="A15" s="166" t="s">
        <v>370</v>
      </c>
      <c r="B15" s="595">
        <f>'[3]Bieu 06'!K11</f>
        <v>4600</v>
      </c>
      <c r="C15" s="596">
        <f>'[3]Bieu 06'!K12</f>
        <v>63.15</v>
      </c>
      <c r="D15" s="595">
        <f>'[3]Bieu 06'!K13</f>
        <v>29049</v>
      </c>
    </row>
    <row r="16" spans="1:4" s="8" customFormat="1" ht="19.5" customHeight="1">
      <c r="A16" s="166" t="s">
        <v>371</v>
      </c>
      <c r="B16" s="595">
        <f>'[3]Bieu 06'!L11</f>
        <v>1720</v>
      </c>
      <c r="C16" s="596">
        <f>'[3]Bieu 06'!L12</f>
        <v>70</v>
      </c>
      <c r="D16" s="595">
        <f>'[3]Bieu 06'!L13</f>
        <v>12040</v>
      </c>
    </row>
    <row r="17" spans="1:4" s="8" customFormat="1" ht="19.5" customHeight="1">
      <c r="A17" s="166" t="s">
        <v>372</v>
      </c>
      <c r="B17" s="595">
        <f>'[3]Bieu 06'!M11</f>
        <v>2190</v>
      </c>
      <c r="C17" s="596">
        <f>'[3]Bieu 06'!M12</f>
        <v>64.47</v>
      </c>
      <c r="D17" s="595">
        <f>'[3]Bieu 06'!M13</f>
        <v>14118.929999999998</v>
      </c>
    </row>
    <row r="18" spans="1:4" s="8" customFormat="1" ht="19.5" customHeight="1">
      <c r="A18" s="166" t="s">
        <v>373</v>
      </c>
      <c r="B18" s="595">
        <f>'[3]Bieu 06'!N11</f>
        <v>7500</v>
      </c>
      <c r="C18" s="596">
        <f>'[3]Bieu 06'!N12</f>
        <v>69</v>
      </c>
      <c r="D18" s="595">
        <f>'[3]Bieu 06'!N13</f>
        <v>51750</v>
      </c>
    </row>
    <row r="19" spans="1:4" s="8" customFormat="1" ht="19.5" customHeight="1">
      <c r="A19" s="166" t="s">
        <v>374</v>
      </c>
      <c r="B19" s="595">
        <f>'[3]Bieu 06'!O11</f>
        <v>3521</v>
      </c>
      <c r="C19" s="596">
        <f>'[3]Bieu 06'!O12</f>
        <v>71.62</v>
      </c>
      <c r="D19" s="595">
        <f>'[3]Bieu 06'!O13</f>
        <v>25217.402000000002</v>
      </c>
    </row>
    <row r="20" spans="1:4" s="8" customFormat="1" ht="19.5" customHeight="1">
      <c r="A20" s="166" t="s">
        <v>375</v>
      </c>
      <c r="B20" s="595">
        <f>'[3]Bieu 06'!P11</f>
        <v>1450</v>
      </c>
      <c r="C20" s="596">
        <f>'[3]Bieu 06'!P12</f>
        <v>68</v>
      </c>
      <c r="D20" s="595">
        <f>'[3]Bieu 06'!P13</f>
        <v>9860</v>
      </c>
    </row>
    <row r="21" spans="1:4" s="8" customFormat="1" ht="19.5" customHeight="1">
      <c r="A21" s="166" t="s">
        <v>376</v>
      </c>
      <c r="B21" s="180">
        <f>'[3]Bieu 06'!Q11</f>
        <v>1877</v>
      </c>
      <c r="C21" s="155">
        <f>'[3]Bieu 06'!Q12</f>
        <v>68</v>
      </c>
      <c r="D21" s="180">
        <f>'[3]Bieu 06'!Q13</f>
        <v>12763.6</v>
      </c>
    </row>
    <row r="22" spans="1:6" s="8" customFormat="1" ht="19.5" customHeight="1">
      <c r="A22" s="166" t="s">
        <v>377</v>
      </c>
      <c r="B22" s="180">
        <f>'[3]Bieu 06'!R11</f>
        <v>2750</v>
      </c>
      <c r="C22" s="155">
        <f>'[3]Bieu 06'!R12</f>
        <v>69.91</v>
      </c>
      <c r="D22" s="180">
        <f>'[3]Bieu 06'!R13</f>
        <v>19225.25</v>
      </c>
      <c r="F22" s="8" t="s">
        <v>179</v>
      </c>
    </row>
    <row r="23" spans="1:4" s="8" customFormat="1" ht="19.5" customHeight="1">
      <c r="A23" s="166" t="s">
        <v>378</v>
      </c>
      <c r="B23" s="180">
        <f>'[3]Bieu 06'!S11</f>
        <v>5935</v>
      </c>
      <c r="C23" s="155">
        <f>'[3]Bieu 06'!S12</f>
        <v>69.5</v>
      </c>
      <c r="D23" s="180">
        <f>'[3]Bieu 06'!S13</f>
        <v>41248.25</v>
      </c>
    </row>
    <row r="24" spans="1:4" s="8" customFormat="1" ht="18" customHeight="1">
      <c r="A24" s="166" t="s">
        <v>379</v>
      </c>
      <c r="B24" s="180">
        <f>'[3]Bieu 06'!T11</f>
        <v>1334</v>
      </c>
      <c r="C24" s="155">
        <f>'[3]Bieu 06'!T12</f>
        <v>66.3</v>
      </c>
      <c r="D24" s="180">
        <f>'[3]Bieu 06'!T13</f>
        <v>8844.42</v>
      </c>
    </row>
    <row r="25" spans="1:4" s="8" customFormat="1" ht="4.5" customHeight="1">
      <c r="A25" s="64"/>
      <c r="B25" s="64"/>
      <c r="C25" s="64"/>
      <c r="D25" s="64"/>
    </row>
    <row r="26" s="8" customFormat="1" ht="17.25" customHeight="1"/>
    <row r="27" s="8" customFormat="1" ht="18" customHeight="1"/>
    <row r="28" s="8" customFormat="1" ht="18" customHeight="1"/>
    <row r="29" s="8" customFormat="1" ht="18" customHeight="1"/>
    <row r="30" s="8" customFormat="1" ht="18" customHeight="1"/>
    <row r="31" s="8" customFormat="1" ht="18" customHeight="1"/>
    <row r="32" spans="1:4" ht="18" customHeight="1">
      <c r="A32" s="9"/>
      <c r="B32" s="9"/>
      <c r="C32" s="9"/>
      <c r="D32" s="9"/>
    </row>
    <row r="33" ht="18" customHeight="1"/>
    <row r="34" ht="18" customHeight="1"/>
  </sheetData>
  <sheetProtection/>
  <mergeCells count="2">
    <mergeCell ref="A2:D2"/>
    <mergeCell ref="A4:D4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D25"/>
  <sheetViews>
    <sheetView zoomScalePageLayoutView="0" workbookViewId="0" topLeftCell="A1">
      <selection activeCell="M7" sqref="M7"/>
    </sheetView>
  </sheetViews>
  <sheetFormatPr defaultColWidth="8.796875" defaultRowHeight="15"/>
  <cols>
    <col min="1" max="1" width="22.69921875" style="10" customWidth="1"/>
    <col min="2" max="3" width="8.796875" style="10" customWidth="1"/>
    <col min="4" max="4" width="9.296875" style="10" customWidth="1"/>
    <col min="5" max="16384" width="8.8984375" style="10" customWidth="1"/>
  </cols>
  <sheetData>
    <row r="1" spans="1:4" ht="15">
      <c r="A1" s="8" t="s">
        <v>387</v>
      </c>
      <c r="B1" s="9"/>
      <c r="C1" s="9"/>
      <c r="D1" s="9"/>
    </row>
    <row r="2" spans="1:4" ht="31.5" customHeight="1">
      <c r="A2" s="645" t="s">
        <v>381</v>
      </c>
      <c r="B2" s="645"/>
      <c r="C2" s="645"/>
      <c r="D2" s="645"/>
    </row>
    <row r="3" spans="1:4" ht="21.75" customHeight="1">
      <c r="A3" s="11" t="s">
        <v>386</v>
      </c>
      <c r="B3" s="11"/>
      <c r="C3" s="11"/>
      <c r="D3" s="11"/>
    </row>
    <row r="4" spans="1:4" ht="21.75" customHeight="1">
      <c r="A4" s="645" t="s">
        <v>1138</v>
      </c>
      <c r="B4" s="645"/>
      <c r="C4" s="645"/>
      <c r="D4" s="645"/>
    </row>
    <row r="5" spans="1:4" ht="9.75" customHeight="1">
      <c r="A5" s="29"/>
      <c r="B5" s="29"/>
      <c r="C5" s="29"/>
      <c r="D5" s="29"/>
    </row>
    <row r="6" ht="20.25" customHeight="1"/>
    <row r="7" spans="1:4" s="8" customFormat="1" ht="33" customHeight="1">
      <c r="A7" s="63" t="s">
        <v>361</v>
      </c>
      <c r="B7" s="63" t="s">
        <v>362</v>
      </c>
      <c r="C7" s="63" t="s">
        <v>363</v>
      </c>
      <c r="D7" s="63" t="s">
        <v>364</v>
      </c>
    </row>
    <row r="8" spans="1:4" s="8" customFormat="1" ht="7.5" customHeight="1">
      <c r="A8" s="161"/>
      <c r="B8" s="161"/>
      <c r="C8" s="161"/>
      <c r="D8" s="161"/>
    </row>
    <row r="9" spans="1:4" s="8" customFormat="1" ht="18" customHeight="1">
      <c r="A9" s="80" t="s">
        <v>237</v>
      </c>
      <c r="B9" s="179">
        <f>SUM(B10:B25)</f>
        <v>41477</v>
      </c>
      <c r="C9" s="177">
        <f>D9/B9*10</f>
        <v>48.83875400824554</v>
      </c>
      <c r="D9" s="179">
        <f>SUM(D10:D25)</f>
        <v>202568.5</v>
      </c>
    </row>
    <row r="10" spans="1:4" s="8" customFormat="1" ht="18.75" customHeight="1">
      <c r="A10" s="166" t="s">
        <v>365</v>
      </c>
      <c r="B10" s="595">
        <f>'[4]Bieu 06'!F11</f>
        <v>456</v>
      </c>
      <c r="C10" s="596">
        <f>'[4]Bieu 06'!F12</f>
        <v>51</v>
      </c>
      <c r="D10" s="595">
        <f>'[4]Bieu 06'!F13</f>
        <v>2325.6</v>
      </c>
    </row>
    <row r="11" spans="1:4" s="8" customFormat="1" ht="18.75" customHeight="1">
      <c r="A11" s="166" t="s">
        <v>366</v>
      </c>
      <c r="B11" s="595">
        <f>'[4]Bieu 06'!G11</f>
        <v>650</v>
      </c>
      <c r="C11" s="596">
        <f>'[4]Bieu 06'!G12</f>
        <v>51</v>
      </c>
      <c r="D11" s="595">
        <f>'[4]Bieu 06'!G13</f>
        <v>3315</v>
      </c>
    </row>
    <row r="12" spans="1:4" s="8" customFormat="1" ht="18.75" customHeight="1">
      <c r="A12" s="166" t="s">
        <v>367</v>
      </c>
      <c r="B12" s="595">
        <f>'[4]Bieu 06'!H11</f>
        <v>2109</v>
      </c>
      <c r="C12" s="596">
        <f>'[4]Bieu 06'!H12</f>
        <v>48</v>
      </c>
      <c r="D12" s="595">
        <f>'[4]Bieu 06'!H13</f>
        <v>10123.2</v>
      </c>
    </row>
    <row r="13" spans="1:4" s="8" customFormat="1" ht="18.75" customHeight="1">
      <c r="A13" s="166" t="s">
        <v>368</v>
      </c>
      <c r="B13" s="595">
        <f>'[4]Bieu 06'!I11</f>
        <v>1652</v>
      </c>
      <c r="C13" s="596">
        <f>'[4]Bieu 06'!I12</f>
        <v>49</v>
      </c>
      <c r="D13" s="595">
        <f>'[4]Bieu 06'!I13</f>
        <v>8094.8</v>
      </c>
    </row>
    <row r="14" spans="1:4" s="8" customFormat="1" ht="18.75" customHeight="1">
      <c r="A14" s="166" t="s">
        <v>369</v>
      </c>
      <c r="B14" s="595">
        <f>'[4]Bieu 06'!J11</f>
        <v>3242</v>
      </c>
      <c r="C14" s="596">
        <f>'[4]Bieu 06'!J12</f>
        <v>48.5</v>
      </c>
      <c r="D14" s="595">
        <f>'[4]Bieu 06'!J13</f>
        <v>15723.7</v>
      </c>
    </row>
    <row r="15" spans="1:4" s="8" customFormat="1" ht="18.75" customHeight="1">
      <c r="A15" s="166" t="s">
        <v>370</v>
      </c>
      <c r="B15" s="595">
        <f>'[4]Bieu 06'!K11</f>
        <v>4365</v>
      </c>
      <c r="C15" s="596">
        <f>'[4]Bieu 06'!K12</f>
        <v>48.5</v>
      </c>
      <c r="D15" s="595">
        <f>'[4]Bieu 06'!K13</f>
        <v>21170.25</v>
      </c>
    </row>
    <row r="16" spans="1:4" s="8" customFormat="1" ht="18.75" customHeight="1">
      <c r="A16" s="166" t="s">
        <v>371</v>
      </c>
      <c r="B16" s="595">
        <f>'[4]Bieu 06'!L11</f>
        <v>1940</v>
      </c>
      <c r="C16" s="596">
        <f>'[4]Bieu 06'!L12</f>
        <v>49</v>
      </c>
      <c r="D16" s="595">
        <f>'[4]Bieu 06'!L13</f>
        <v>9506</v>
      </c>
    </row>
    <row r="17" spans="1:4" s="8" customFormat="1" ht="18.75" customHeight="1">
      <c r="A17" s="166" t="s">
        <v>372</v>
      </c>
      <c r="B17" s="595">
        <f>'[4]Bieu 06'!M11</f>
        <v>2270</v>
      </c>
      <c r="C17" s="596">
        <f>'[4]Bieu 06'!M12</f>
        <v>49.5</v>
      </c>
      <c r="D17" s="595">
        <f>'[4]Bieu 06'!M13</f>
        <v>11236.5</v>
      </c>
    </row>
    <row r="18" spans="1:4" s="8" customFormat="1" ht="18.75" customHeight="1">
      <c r="A18" s="166" t="s">
        <v>373</v>
      </c>
      <c r="B18" s="595">
        <f>'[4]Bieu 06'!N11</f>
        <v>7400</v>
      </c>
      <c r="C18" s="596">
        <f>'[4]Bieu 06'!N12</f>
        <v>48.5</v>
      </c>
      <c r="D18" s="595">
        <f>'[4]Bieu 06'!N13</f>
        <v>35890</v>
      </c>
    </row>
    <row r="19" spans="1:4" s="8" customFormat="1" ht="18.75" customHeight="1">
      <c r="A19" s="166" t="s">
        <v>374</v>
      </c>
      <c r="B19" s="595">
        <f>'[4]Bieu 06'!O11</f>
        <v>3521</v>
      </c>
      <c r="C19" s="596">
        <f>'[4]Bieu 06'!O12</f>
        <v>50</v>
      </c>
      <c r="D19" s="595">
        <f>'[4]Bieu 06'!O13</f>
        <v>17605</v>
      </c>
    </row>
    <row r="20" spans="1:4" s="8" customFormat="1" ht="18.75" customHeight="1">
      <c r="A20" s="166" t="s">
        <v>375</v>
      </c>
      <c r="B20" s="595">
        <f>'[4]Bieu 06'!P11</f>
        <v>1522</v>
      </c>
      <c r="C20" s="596">
        <f>'[4]Bieu 06'!P12</f>
        <v>48</v>
      </c>
      <c r="D20" s="595">
        <f>'[4]Bieu 06'!P13</f>
        <v>7305.6</v>
      </c>
    </row>
    <row r="21" spans="1:4" s="8" customFormat="1" ht="18.75" customHeight="1">
      <c r="A21" s="166" t="s">
        <v>376</v>
      </c>
      <c r="B21" s="180">
        <f>'[4]Bieu 06'!Q11</f>
        <v>1877</v>
      </c>
      <c r="C21" s="155">
        <f>'[4]Bieu 06'!Q12</f>
        <v>48</v>
      </c>
      <c r="D21" s="180">
        <f>'[4]Bieu 06'!Q13</f>
        <v>9009.6</v>
      </c>
    </row>
    <row r="22" spans="1:4" s="8" customFormat="1" ht="18.75" customHeight="1">
      <c r="A22" s="166" t="s">
        <v>377</v>
      </c>
      <c r="B22" s="180">
        <f>'[4]Bieu 06'!R11</f>
        <v>2750</v>
      </c>
      <c r="C22" s="155">
        <f>'[4]Bieu 06'!R12</f>
        <v>49.454</v>
      </c>
      <c r="D22" s="180">
        <f>'[4]Bieu 06'!R13</f>
        <v>13599.85</v>
      </c>
    </row>
    <row r="23" spans="1:4" s="8" customFormat="1" ht="18.75" customHeight="1">
      <c r="A23" s="166" t="s">
        <v>378</v>
      </c>
      <c r="B23" s="180">
        <f>'[4]Bieu 06'!S11</f>
        <v>5930</v>
      </c>
      <c r="C23" s="155">
        <f>'[4]Bieu 06'!S12</f>
        <v>49</v>
      </c>
      <c r="D23" s="180">
        <f>'[4]Bieu 06'!S13</f>
        <v>29057</v>
      </c>
    </row>
    <row r="24" spans="1:4" s="8" customFormat="1" ht="18.75" customHeight="1">
      <c r="A24" s="166" t="s">
        <v>379</v>
      </c>
      <c r="B24" s="180">
        <f>'[4]Bieu 06'!T11</f>
        <v>1793</v>
      </c>
      <c r="C24" s="155">
        <f>'[4]Bieu 06'!T12</f>
        <v>48</v>
      </c>
      <c r="D24" s="180">
        <f>'[4]Bieu 06'!T13</f>
        <v>8606.4</v>
      </c>
    </row>
    <row r="25" spans="1:4" s="8" customFormat="1" ht="4.5" customHeight="1">
      <c r="A25" s="64"/>
      <c r="B25" s="64"/>
      <c r="C25" s="64"/>
      <c r="D25" s="64"/>
    </row>
    <row r="26" s="8" customFormat="1" ht="12.75"/>
    <row r="27" s="8" customFormat="1" ht="18" customHeight="1"/>
  </sheetData>
  <sheetProtection/>
  <mergeCells count="2">
    <mergeCell ref="A2:D2"/>
    <mergeCell ref="A4:D4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F26"/>
  <sheetViews>
    <sheetView zoomScalePageLayoutView="0" workbookViewId="0" topLeftCell="A4">
      <selection activeCell="F22" sqref="F22"/>
    </sheetView>
  </sheetViews>
  <sheetFormatPr defaultColWidth="8.796875" defaultRowHeight="15"/>
  <cols>
    <col min="1" max="1" width="22.69921875" style="10" customWidth="1"/>
    <col min="2" max="4" width="8.796875" style="10" customWidth="1"/>
    <col min="5" max="16384" width="8.8984375" style="10" customWidth="1"/>
  </cols>
  <sheetData>
    <row r="1" spans="1:4" ht="15">
      <c r="A1" s="8" t="s">
        <v>389</v>
      </c>
      <c r="B1" s="9"/>
      <c r="C1" s="9"/>
      <c r="D1" s="9"/>
    </row>
    <row r="2" spans="1:4" ht="31.5" customHeight="1">
      <c r="A2" s="645" t="s">
        <v>381</v>
      </c>
      <c r="B2" s="645"/>
      <c r="C2" s="645"/>
      <c r="D2" s="645"/>
    </row>
    <row r="3" spans="1:4" ht="18">
      <c r="A3" s="11" t="s">
        <v>388</v>
      </c>
      <c r="B3" s="11"/>
      <c r="C3" s="11"/>
      <c r="D3" s="11"/>
    </row>
    <row r="4" spans="1:4" ht="20.25" customHeight="1">
      <c r="A4" s="645" t="s">
        <v>1138</v>
      </c>
      <c r="B4" s="645"/>
      <c r="C4" s="645"/>
      <c r="D4" s="645"/>
    </row>
    <row r="5" spans="1:4" ht="9.75" customHeight="1">
      <c r="A5" s="29"/>
      <c r="B5" s="29"/>
      <c r="C5" s="29"/>
      <c r="D5" s="29"/>
    </row>
    <row r="6" ht="20.25" customHeight="1"/>
    <row r="7" spans="1:4" s="8" customFormat="1" ht="33" customHeight="1">
      <c r="A7" s="63" t="s">
        <v>361</v>
      </c>
      <c r="B7" s="63" t="s">
        <v>362</v>
      </c>
      <c r="C7" s="63" t="s">
        <v>363</v>
      </c>
      <c r="D7" s="63" t="s">
        <v>364</v>
      </c>
    </row>
    <row r="8" spans="1:4" s="8" customFormat="1" ht="7.5" customHeight="1">
      <c r="A8" s="90"/>
      <c r="B8" s="90"/>
      <c r="C8" s="90"/>
      <c r="D8" s="90"/>
    </row>
    <row r="9" spans="1:4" s="8" customFormat="1" ht="18" customHeight="1">
      <c r="A9" s="80" t="s">
        <v>237</v>
      </c>
      <c r="B9" s="164">
        <f>SUM(B10:B24)</f>
        <v>21293.6</v>
      </c>
      <c r="C9" s="513">
        <f>D9/B9*10</f>
        <v>48.60813483863696</v>
      </c>
      <c r="D9" s="164">
        <f>D10+D11+D12+D13+D14+D15+D16+D17+D18+D19+D20+D21+D22+D23+D24</f>
        <v>103504.218</v>
      </c>
    </row>
    <row r="10" spans="1:4" s="8" customFormat="1" ht="18.75" customHeight="1">
      <c r="A10" s="166" t="s">
        <v>365</v>
      </c>
      <c r="B10" s="595">
        <f>'[5]Bieu 06'!F11</f>
        <v>0</v>
      </c>
      <c r="C10" s="596">
        <f>'[5]Bieu 06'!F12</f>
        <v>0</v>
      </c>
      <c r="D10" s="595">
        <f>'[5]Bieu 06'!F13</f>
        <v>0</v>
      </c>
    </row>
    <row r="11" spans="1:4" s="8" customFormat="1" ht="18.75" customHeight="1">
      <c r="A11" s="166" t="s">
        <v>366</v>
      </c>
      <c r="B11" s="595">
        <f>'[5]Bieu 06'!G11</f>
        <v>360</v>
      </c>
      <c r="C11" s="596">
        <f>'[5]Bieu 06'!G12</f>
        <v>50</v>
      </c>
      <c r="D11" s="595">
        <f>'[5]Bieu 06'!G13</f>
        <v>1800</v>
      </c>
    </row>
    <row r="12" spans="1:4" s="8" customFormat="1" ht="18.75" customHeight="1">
      <c r="A12" s="166" t="s">
        <v>367</v>
      </c>
      <c r="B12" s="595">
        <f>'[5]Bieu 06'!H11</f>
        <v>1440</v>
      </c>
      <c r="C12" s="596">
        <f>'[5]Bieu 06'!H12</f>
        <v>48.5</v>
      </c>
      <c r="D12" s="595">
        <f>'[5]Bieu 06'!H13</f>
        <v>6984</v>
      </c>
    </row>
    <row r="13" spans="1:4" s="8" customFormat="1" ht="18.75" customHeight="1">
      <c r="A13" s="166" t="s">
        <v>368</v>
      </c>
      <c r="B13" s="595">
        <f>'[5]Bieu 06'!I11</f>
        <v>640</v>
      </c>
      <c r="C13" s="596">
        <f>'[5]Bieu 06'!I12</f>
        <v>49</v>
      </c>
      <c r="D13" s="595">
        <f>'[5]Bieu 06'!I13</f>
        <v>3136</v>
      </c>
    </row>
    <row r="14" spans="1:4" s="8" customFormat="1" ht="18.75" customHeight="1">
      <c r="A14" s="166" t="s">
        <v>369</v>
      </c>
      <c r="B14" s="595">
        <f>'[5]Bieu 06'!J11</f>
        <v>2102</v>
      </c>
      <c r="C14" s="596">
        <f>'[5]Bieu 06'!J12</f>
        <v>49</v>
      </c>
      <c r="D14" s="595">
        <f>'[5]Bieu 06'!J13</f>
        <v>10299.8</v>
      </c>
    </row>
    <row r="15" spans="1:4" s="8" customFormat="1" ht="18.75" customHeight="1">
      <c r="A15" s="166" t="s">
        <v>370</v>
      </c>
      <c r="B15" s="595">
        <f>'[5]Bieu 06'!K11</f>
        <v>2422</v>
      </c>
      <c r="C15" s="596">
        <f>'[5]Bieu 06'!K12</f>
        <v>46.89</v>
      </c>
      <c r="D15" s="595">
        <f>'[5]Bieu 06'!K13</f>
        <v>11356.758</v>
      </c>
    </row>
    <row r="16" spans="1:4" s="8" customFormat="1" ht="18.75" customHeight="1">
      <c r="A16" s="166" t="s">
        <v>371</v>
      </c>
      <c r="B16" s="595">
        <f>'[5]Bieu 06'!L11</f>
        <v>835</v>
      </c>
      <c r="C16" s="596">
        <f>'[5]Bieu 06'!L12</f>
        <v>49</v>
      </c>
      <c r="D16" s="595">
        <f>'[5]Bieu 06'!L13</f>
        <v>4091.5</v>
      </c>
    </row>
    <row r="17" spans="1:4" s="8" customFormat="1" ht="18.75" customHeight="1">
      <c r="A17" s="166" t="s">
        <v>372</v>
      </c>
      <c r="B17" s="595">
        <f>'[5]Bieu 06'!M11</f>
        <v>2015</v>
      </c>
      <c r="C17" s="596">
        <f>'[5]Bieu 06'!M12</f>
        <v>49</v>
      </c>
      <c r="D17" s="595">
        <f>'[5]Bieu 06'!M13</f>
        <v>9873.5</v>
      </c>
    </row>
    <row r="18" spans="1:4" s="8" customFormat="1" ht="18.75" customHeight="1">
      <c r="A18" s="166" t="s">
        <v>373</v>
      </c>
      <c r="B18" s="595">
        <f>'[5]Bieu 06'!N11</f>
        <v>3560</v>
      </c>
      <c r="C18" s="596">
        <f>'[5]Bieu 06'!N12</f>
        <v>48.5</v>
      </c>
      <c r="D18" s="595">
        <f>'[5]Bieu 06'!N13</f>
        <v>17266</v>
      </c>
    </row>
    <row r="19" spans="1:4" s="8" customFormat="1" ht="18.75" customHeight="1">
      <c r="A19" s="166" t="s">
        <v>374</v>
      </c>
      <c r="B19" s="595">
        <f>'[5]Bieu 06'!O11</f>
        <v>546</v>
      </c>
      <c r="C19" s="596">
        <f>'[5]Bieu 06'!O12</f>
        <v>49.5</v>
      </c>
      <c r="D19" s="595">
        <f>'[5]Bieu 06'!O13</f>
        <v>2702.7</v>
      </c>
    </row>
    <row r="20" spans="1:4" s="8" customFormat="1" ht="18.75" customHeight="1">
      <c r="A20" s="166" t="s">
        <v>375</v>
      </c>
      <c r="B20" s="595">
        <f>'[5]Bieu 06'!P11</f>
        <v>100</v>
      </c>
      <c r="C20" s="596">
        <f>'[5]Bieu 06'!P12</f>
        <v>48.5</v>
      </c>
      <c r="D20" s="595">
        <f>'[5]Bieu 06'!P13</f>
        <v>485</v>
      </c>
    </row>
    <row r="21" spans="1:4" s="8" customFormat="1" ht="18.75" customHeight="1">
      <c r="A21" s="166" t="s">
        <v>376</v>
      </c>
      <c r="B21" s="180">
        <f>'[5]Bieu 06'!Q11</f>
        <v>1392</v>
      </c>
      <c r="C21" s="155">
        <f>'[5]Bieu 06'!Q12</f>
        <v>48.5</v>
      </c>
      <c r="D21" s="180">
        <f>'[5]Bieu 06'!Q13</f>
        <v>6751.2</v>
      </c>
    </row>
    <row r="22" spans="1:4" s="8" customFormat="1" ht="18.75" customHeight="1">
      <c r="A22" s="166" t="s">
        <v>377</v>
      </c>
      <c r="B22" s="180">
        <f>'[5]Bieu 06'!R11</f>
        <v>1463</v>
      </c>
      <c r="C22" s="155">
        <f>'[5]Bieu 06'!R12</f>
        <v>49</v>
      </c>
      <c r="D22" s="180">
        <f>'[5]Bieu 06'!R13</f>
        <v>7168.7</v>
      </c>
    </row>
    <row r="23" spans="1:4" s="8" customFormat="1" ht="18.75" customHeight="1">
      <c r="A23" s="166" t="s">
        <v>378</v>
      </c>
      <c r="B23" s="180">
        <f>'[5]Bieu 06'!S11</f>
        <v>3177</v>
      </c>
      <c r="C23" s="155">
        <f>'[5]Bieu 06'!S12</f>
        <v>49</v>
      </c>
      <c r="D23" s="180">
        <f>'[5]Bieu 06'!S13</f>
        <v>15567.3</v>
      </c>
    </row>
    <row r="24" spans="1:4" s="8" customFormat="1" ht="18.75" customHeight="1">
      <c r="A24" s="166" t="s">
        <v>379</v>
      </c>
      <c r="B24" s="180">
        <f>'[5]Bieu 06'!T11</f>
        <v>1241.6</v>
      </c>
      <c r="C24" s="514">
        <v>47.21</v>
      </c>
      <c r="D24" s="180">
        <f>'[5]Bieu 06'!T13</f>
        <v>6021.76</v>
      </c>
    </row>
    <row r="25" spans="1:4" s="8" customFormat="1" ht="4.5" customHeight="1">
      <c r="A25" s="64"/>
      <c r="B25" s="186"/>
      <c r="C25" s="187"/>
      <c r="D25" s="187"/>
    </row>
    <row r="26" spans="1:6" s="8" customFormat="1" ht="12.75">
      <c r="A26" s="8" t="s">
        <v>1178</v>
      </c>
      <c r="B26" s="165"/>
      <c r="C26" s="165"/>
      <c r="D26" s="165"/>
      <c r="E26" s="165"/>
      <c r="F26" s="165"/>
    </row>
    <row r="27" s="8" customFormat="1" ht="18" customHeight="1"/>
  </sheetData>
  <sheetProtection/>
  <mergeCells count="2">
    <mergeCell ref="A2:D2"/>
    <mergeCell ref="A4:D4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zoomScalePageLayoutView="0" workbookViewId="0" topLeftCell="A7">
      <selection activeCell="G7" sqref="G7"/>
    </sheetView>
  </sheetViews>
  <sheetFormatPr defaultColWidth="8.796875" defaultRowHeight="15"/>
  <cols>
    <col min="1" max="1" width="21.69921875" style="10" customWidth="1"/>
    <col min="2" max="4" width="8.796875" style="10" customWidth="1"/>
    <col min="5" max="6" width="7.3984375" style="10" customWidth="1"/>
    <col min="7" max="16384" width="8.8984375" style="10" customWidth="1"/>
  </cols>
  <sheetData>
    <row r="1" spans="1:4" ht="15">
      <c r="A1" s="8" t="s">
        <v>390</v>
      </c>
      <c r="B1" s="9"/>
      <c r="C1" s="9"/>
      <c r="D1" s="9"/>
    </row>
    <row r="2" spans="1:4" ht="31.5" customHeight="1">
      <c r="A2" s="645" t="s">
        <v>381</v>
      </c>
      <c r="B2" s="645"/>
      <c r="C2" s="645"/>
      <c r="D2" s="645"/>
    </row>
    <row r="3" spans="1:4" ht="25.5" customHeight="1">
      <c r="A3" s="11" t="s">
        <v>391</v>
      </c>
      <c r="B3" s="11"/>
      <c r="C3" s="11"/>
      <c r="D3" s="11"/>
    </row>
    <row r="4" spans="1:4" ht="21.75" customHeight="1">
      <c r="A4" s="645" t="s">
        <v>1138</v>
      </c>
      <c r="B4" s="645"/>
      <c r="C4" s="645"/>
      <c r="D4" s="645"/>
    </row>
    <row r="5" spans="1:4" ht="9.75" customHeight="1">
      <c r="A5" s="29"/>
      <c r="B5" s="29"/>
      <c r="C5" s="29"/>
      <c r="D5" s="29"/>
    </row>
    <row r="6" ht="17.25" customHeight="1"/>
    <row r="7" spans="1:6" s="8" customFormat="1" ht="33" customHeight="1">
      <c r="A7" s="63" t="s">
        <v>361</v>
      </c>
      <c r="B7" s="63" t="s">
        <v>362</v>
      </c>
      <c r="C7" s="63" t="s">
        <v>363</v>
      </c>
      <c r="D7" s="63" t="s">
        <v>364</v>
      </c>
      <c r="E7" s="10"/>
      <c r="F7" s="10"/>
    </row>
    <row r="8" spans="1:6" s="8" customFormat="1" ht="7.5" customHeight="1">
      <c r="A8" s="90"/>
      <c r="B8" s="90"/>
      <c r="C8" s="90"/>
      <c r="D8" s="90"/>
      <c r="E8" s="10"/>
      <c r="F8" s="10"/>
    </row>
    <row r="9" spans="1:6" s="8" customFormat="1" ht="20.25" customHeight="1">
      <c r="A9" s="80" t="s">
        <v>237</v>
      </c>
      <c r="B9" s="177">
        <f>SUM(B10:B25)</f>
        <v>160.3</v>
      </c>
      <c r="C9" s="188">
        <f>D9/B9*10</f>
        <v>210.20586400499064</v>
      </c>
      <c r="D9" s="177">
        <f>SUM(D10:D25)</f>
        <v>3369.6</v>
      </c>
      <c r="E9" s="10"/>
      <c r="F9" s="10"/>
    </row>
    <row r="10" spans="1:6" s="8" customFormat="1" ht="18" customHeight="1">
      <c r="A10" s="166" t="s">
        <v>365</v>
      </c>
      <c r="B10" s="189" t="s">
        <v>173</v>
      </c>
      <c r="C10" s="189" t="s">
        <v>173</v>
      </c>
      <c r="D10" s="189" t="s">
        <v>173</v>
      </c>
      <c r="E10" s="10"/>
      <c r="F10" s="10"/>
    </row>
    <row r="11" spans="1:6" s="8" customFormat="1" ht="18" customHeight="1">
      <c r="A11" s="166" t="s">
        <v>366</v>
      </c>
      <c r="B11" s="189">
        <v>0</v>
      </c>
      <c r="C11" s="189">
        <v>0</v>
      </c>
      <c r="D11" s="189">
        <v>0</v>
      </c>
      <c r="E11" s="10"/>
      <c r="F11" s="10"/>
    </row>
    <row r="12" spans="1:6" s="8" customFormat="1" ht="18" customHeight="1">
      <c r="A12" s="166" t="s">
        <v>367</v>
      </c>
      <c r="B12" s="189">
        <v>0</v>
      </c>
      <c r="C12" s="189">
        <v>0</v>
      </c>
      <c r="D12" s="189">
        <v>0</v>
      </c>
      <c r="E12" s="10"/>
      <c r="F12" s="10"/>
    </row>
    <row r="13" spans="1:6" s="8" customFormat="1" ht="18" customHeight="1">
      <c r="A13" s="166" t="s">
        <v>368</v>
      </c>
      <c r="B13" s="189">
        <v>30</v>
      </c>
      <c r="C13" s="190">
        <v>206</v>
      </c>
      <c r="D13" s="189">
        <v>618</v>
      </c>
      <c r="E13" s="10"/>
      <c r="F13" s="10"/>
    </row>
    <row r="14" spans="1:6" s="8" customFormat="1" ht="18" customHeight="1">
      <c r="A14" s="166" t="s">
        <v>369</v>
      </c>
      <c r="B14" s="189">
        <v>0</v>
      </c>
      <c r="C14" s="189">
        <v>0</v>
      </c>
      <c r="D14" s="189">
        <v>0</v>
      </c>
      <c r="E14" s="10"/>
      <c r="F14" s="10"/>
    </row>
    <row r="15" spans="1:6" s="8" customFormat="1" ht="18" customHeight="1">
      <c r="A15" s="166" t="s">
        <v>370</v>
      </c>
      <c r="B15" s="190">
        <v>45</v>
      </c>
      <c r="C15" s="190">
        <v>220</v>
      </c>
      <c r="D15" s="189">
        <v>990</v>
      </c>
      <c r="E15" s="10"/>
      <c r="F15" s="10"/>
    </row>
    <row r="16" spans="1:6" s="8" customFormat="1" ht="18" customHeight="1">
      <c r="A16" s="166" t="s">
        <v>371</v>
      </c>
      <c r="B16" s="189" t="s">
        <v>173</v>
      </c>
      <c r="C16" s="189" t="s">
        <v>173</v>
      </c>
      <c r="D16" s="189" t="s">
        <v>173</v>
      </c>
      <c r="E16" s="10"/>
      <c r="F16" s="10"/>
    </row>
    <row r="17" spans="1:6" s="8" customFormat="1" ht="18" customHeight="1">
      <c r="A17" s="166" t="s">
        <v>372</v>
      </c>
      <c r="B17" s="190" t="s">
        <v>173</v>
      </c>
      <c r="C17" s="190" t="s">
        <v>173</v>
      </c>
      <c r="D17" s="190" t="s">
        <v>173</v>
      </c>
      <c r="E17" s="10"/>
      <c r="F17" s="10"/>
    </row>
    <row r="18" spans="1:6" s="8" customFormat="1" ht="18" customHeight="1">
      <c r="A18" s="166" t="s">
        <v>373</v>
      </c>
      <c r="B18" s="190">
        <v>76.5</v>
      </c>
      <c r="C18" s="190">
        <v>209.28</v>
      </c>
      <c r="D18" s="189">
        <v>1601</v>
      </c>
      <c r="E18" s="10"/>
      <c r="F18" s="10"/>
    </row>
    <row r="19" spans="1:6" s="8" customFormat="1" ht="18" customHeight="1">
      <c r="A19" s="166" t="s">
        <v>374</v>
      </c>
      <c r="B19" s="189" t="s">
        <v>173</v>
      </c>
      <c r="C19" s="189" t="s">
        <v>173</v>
      </c>
      <c r="D19" s="189" t="s">
        <v>173</v>
      </c>
      <c r="E19" s="10"/>
      <c r="F19" s="10"/>
    </row>
    <row r="20" spans="1:6" s="8" customFormat="1" ht="18" customHeight="1">
      <c r="A20" s="166" t="s">
        <v>375</v>
      </c>
      <c r="B20" s="189">
        <v>8.8</v>
      </c>
      <c r="C20" s="189">
        <v>182.5</v>
      </c>
      <c r="D20" s="189">
        <v>160.6</v>
      </c>
      <c r="E20" s="10"/>
      <c r="F20" s="10"/>
    </row>
    <row r="21" spans="1:6" s="8" customFormat="1" ht="18" customHeight="1">
      <c r="A21" s="166" t="s">
        <v>376</v>
      </c>
      <c r="B21" s="189">
        <v>0</v>
      </c>
      <c r="C21" s="190">
        <v>0</v>
      </c>
      <c r="D21" s="189">
        <v>0</v>
      </c>
      <c r="E21" s="10"/>
      <c r="F21" s="10"/>
    </row>
    <row r="22" spans="1:6" s="8" customFormat="1" ht="18" customHeight="1">
      <c r="A22" s="166" t="s">
        <v>377</v>
      </c>
      <c r="B22" s="189">
        <v>0</v>
      </c>
      <c r="C22" s="189">
        <v>0</v>
      </c>
      <c r="D22" s="189">
        <v>0</v>
      </c>
      <c r="E22" s="10"/>
      <c r="F22" s="10"/>
    </row>
    <row r="23" spans="1:6" s="8" customFormat="1" ht="18" customHeight="1">
      <c r="A23" s="166" t="s">
        <v>378</v>
      </c>
      <c r="B23" s="189" t="s">
        <v>173</v>
      </c>
      <c r="C23" s="189" t="s">
        <v>173</v>
      </c>
      <c r="D23" s="189" t="s">
        <v>173</v>
      </c>
      <c r="E23" s="10"/>
      <c r="F23" s="10"/>
    </row>
    <row r="24" spans="1:6" s="8" customFormat="1" ht="17.25" customHeight="1">
      <c r="A24" s="166" t="s">
        <v>379</v>
      </c>
      <c r="B24" s="190">
        <v>0</v>
      </c>
      <c r="C24" s="190">
        <v>0</v>
      </c>
      <c r="D24" s="189">
        <v>0</v>
      </c>
      <c r="E24" s="10"/>
      <c r="F24" s="10"/>
    </row>
    <row r="25" spans="1:6" s="8" customFormat="1" ht="4.5" customHeight="1">
      <c r="A25" s="64"/>
      <c r="B25" s="191"/>
      <c r="C25" s="191"/>
      <c r="D25" s="191"/>
      <c r="E25" s="10"/>
      <c r="F25" s="10"/>
    </row>
    <row r="26" spans="5:6" s="8" customFormat="1" ht="18" customHeight="1">
      <c r="E26" s="10"/>
      <c r="F26" s="10"/>
    </row>
    <row r="27" spans="5:6" s="8" customFormat="1" ht="18.75" customHeight="1">
      <c r="E27" s="10"/>
      <c r="F27" s="10"/>
    </row>
    <row r="28" spans="5:6" s="8" customFormat="1" ht="18" customHeight="1">
      <c r="E28" s="10"/>
      <c r="F28" s="10"/>
    </row>
    <row r="29" spans="5:6" s="8" customFormat="1" ht="18" customHeight="1">
      <c r="E29" s="10"/>
      <c r="F29" s="10"/>
    </row>
    <row r="30" spans="5:6" s="8" customFormat="1" ht="18" customHeight="1">
      <c r="E30" s="10"/>
      <c r="F30" s="10"/>
    </row>
    <row r="31" spans="1:4" ht="18" customHeight="1">
      <c r="A31" s="9"/>
      <c r="B31" s="9"/>
      <c r="C31" s="9"/>
      <c r="D31" s="9"/>
    </row>
    <row r="32" ht="18" customHeight="1"/>
  </sheetData>
  <sheetProtection/>
  <mergeCells count="2">
    <mergeCell ref="A2:D2"/>
    <mergeCell ref="A4:D4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PageLayoutView="0" workbookViewId="0" topLeftCell="A1">
      <selection activeCell="F9" sqref="F9"/>
    </sheetView>
  </sheetViews>
  <sheetFormatPr defaultColWidth="8.796875" defaultRowHeight="15"/>
  <cols>
    <col min="1" max="1" width="22.19921875" style="10" customWidth="1"/>
    <col min="2" max="2" width="8.19921875" style="10" customWidth="1"/>
    <col min="3" max="3" width="9.3984375" style="10" customWidth="1"/>
    <col min="4" max="4" width="8.796875" style="10" customWidth="1"/>
    <col min="5" max="16384" width="8.8984375" style="10" customWidth="1"/>
  </cols>
  <sheetData>
    <row r="1" spans="1:4" ht="15">
      <c r="A1" s="8" t="s">
        <v>392</v>
      </c>
      <c r="B1" s="9"/>
      <c r="C1" s="9"/>
      <c r="D1" s="9"/>
    </row>
    <row r="2" spans="1:4" ht="29.25" customHeight="1">
      <c r="A2" s="645" t="s">
        <v>381</v>
      </c>
      <c r="B2" s="645"/>
      <c r="C2" s="645"/>
      <c r="D2" s="645"/>
    </row>
    <row r="3" spans="1:4" ht="18">
      <c r="A3" s="645" t="s">
        <v>1181</v>
      </c>
      <c r="B3" s="645"/>
      <c r="C3" s="645"/>
      <c r="D3" s="645"/>
    </row>
    <row r="4" spans="1:4" ht="9.75" customHeight="1">
      <c r="A4" s="29"/>
      <c r="B4" s="29"/>
      <c r="C4" s="29"/>
      <c r="D4" s="29"/>
    </row>
    <row r="5" spans="1:4" ht="19.5" customHeight="1">
      <c r="A5" s="192"/>
      <c r="B5" s="192"/>
      <c r="C5" s="192"/>
      <c r="D5" s="193"/>
    </row>
    <row r="6" spans="1:4" s="8" customFormat="1" ht="33" customHeight="1">
      <c r="A6" s="63" t="s">
        <v>361</v>
      </c>
      <c r="B6" s="63" t="s">
        <v>362</v>
      </c>
      <c r="C6" s="63" t="s">
        <v>363</v>
      </c>
      <c r="D6" s="63" t="s">
        <v>364</v>
      </c>
    </row>
    <row r="7" spans="1:4" s="8" customFormat="1" ht="7.5" customHeight="1">
      <c r="A7" s="90"/>
      <c r="B7" s="90"/>
      <c r="C7" s="90"/>
      <c r="D7" s="90"/>
    </row>
    <row r="8" spans="1:4" s="8" customFormat="1" ht="22.5" customHeight="1">
      <c r="A8" s="80" t="s">
        <v>237</v>
      </c>
      <c r="B8" s="177">
        <f>SUM(B9:B24)</f>
        <v>306.5</v>
      </c>
      <c r="C8" s="188">
        <f>D8/B8*10</f>
        <v>6.368678629690049</v>
      </c>
      <c r="D8" s="177">
        <f>SUM(D9:D24)</f>
        <v>195.2</v>
      </c>
    </row>
    <row r="9" spans="1:4" s="8" customFormat="1" ht="21.75" customHeight="1">
      <c r="A9" s="166" t="s">
        <v>365</v>
      </c>
      <c r="B9" s="291">
        <v>4</v>
      </c>
      <c r="C9" s="190">
        <v>7.5</v>
      </c>
      <c r="D9" s="189">
        <v>3</v>
      </c>
    </row>
    <row r="10" spans="1:4" s="8" customFormat="1" ht="21.75" customHeight="1">
      <c r="A10" s="166" t="s">
        <v>366</v>
      </c>
      <c r="B10" s="291" t="s">
        <v>173</v>
      </c>
      <c r="C10" s="189" t="s">
        <v>173</v>
      </c>
      <c r="D10" s="189" t="s">
        <v>173</v>
      </c>
    </row>
    <row r="11" spans="1:4" s="8" customFormat="1" ht="21.75" customHeight="1">
      <c r="A11" s="166" t="s">
        <v>367</v>
      </c>
      <c r="B11" s="291">
        <v>0</v>
      </c>
      <c r="C11" s="189">
        <v>0</v>
      </c>
      <c r="D11" s="189">
        <v>0</v>
      </c>
    </row>
    <row r="12" spans="1:4" s="8" customFormat="1" ht="21.75" customHeight="1">
      <c r="A12" s="166" t="s">
        <v>368</v>
      </c>
      <c r="B12" s="291">
        <v>8</v>
      </c>
      <c r="C12" s="190">
        <v>6.5</v>
      </c>
      <c r="D12" s="189">
        <v>5.2</v>
      </c>
    </row>
    <row r="13" spans="1:4" s="8" customFormat="1" ht="21.75" customHeight="1">
      <c r="A13" s="166" t="s">
        <v>369</v>
      </c>
      <c r="B13" s="291">
        <v>0</v>
      </c>
      <c r="C13" s="189">
        <v>0</v>
      </c>
      <c r="D13" s="189">
        <v>0</v>
      </c>
    </row>
    <row r="14" spans="1:4" s="8" customFormat="1" ht="21.75" customHeight="1">
      <c r="A14" s="166" t="s">
        <v>370</v>
      </c>
      <c r="B14" s="209">
        <v>0</v>
      </c>
      <c r="C14" s="190">
        <v>0</v>
      </c>
      <c r="D14" s="190">
        <v>0</v>
      </c>
    </row>
    <row r="15" spans="1:4" s="8" customFormat="1" ht="21.75" customHeight="1">
      <c r="A15" s="166" t="s">
        <v>371</v>
      </c>
      <c r="B15" s="209">
        <v>95</v>
      </c>
      <c r="C15" s="190">
        <v>6</v>
      </c>
      <c r="D15" s="189">
        <v>57</v>
      </c>
    </row>
    <row r="16" spans="1:4" s="8" customFormat="1" ht="21.75" customHeight="1">
      <c r="A16" s="166" t="s">
        <v>372</v>
      </c>
      <c r="B16" s="209">
        <v>60</v>
      </c>
      <c r="C16" s="190">
        <v>6.61</v>
      </c>
      <c r="D16" s="189">
        <v>40</v>
      </c>
    </row>
    <row r="17" spans="1:4" s="8" customFormat="1" ht="21.75" customHeight="1">
      <c r="A17" s="166" t="s">
        <v>373</v>
      </c>
      <c r="B17" s="291">
        <v>0</v>
      </c>
      <c r="C17" s="194">
        <v>0</v>
      </c>
      <c r="D17" s="189">
        <v>0</v>
      </c>
    </row>
    <row r="18" spans="1:4" s="8" customFormat="1" ht="21.75" customHeight="1">
      <c r="A18" s="166" t="s">
        <v>374</v>
      </c>
      <c r="B18" s="291">
        <v>0</v>
      </c>
      <c r="C18" s="194" t="s">
        <v>173</v>
      </c>
      <c r="D18" s="189" t="s">
        <v>173</v>
      </c>
    </row>
    <row r="19" spans="1:4" s="8" customFormat="1" ht="21.75" customHeight="1">
      <c r="A19" s="496" t="s">
        <v>375</v>
      </c>
      <c r="B19" s="209">
        <v>13</v>
      </c>
      <c r="C19" s="195">
        <v>6</v>
      </c>
      <c r="D19" s="189">
        <v>7.8</v>
      </c>
    </row>
    <row r="20" spans="1:4" s="8" customFormat="1" ht="21.75" customHeight="1">
      <c r="A20" s="166" t="s">
        <v>376</v>
      </c>
      <c r="B20" s="209">
        <v>8</v>
      </c>
      <c r="C20" s="195">
        <v>6.5</v>
      </c>
      <c r="D20" s="189">
        <v>5.2</v>
      </c>
    </row>
    <row r="21" spans="1:4" s="8" customFormat="1" ht="21.75" customHeight="1">
      <c r="A21" s="166" t="s">
        <v>377</v>
      </c>
      <c r="B21" s="209">
        <v>0</v>
      </c>
      <c r="C21" s="195">
        <v>0</v>
      </c>
      <c r="D21" s="189">
        <v>0</v>
      </c>
    </row>
    <row r="22" spans="1:4" s="8" customFormat="1" ht="21.75" customHeight="1">
      <c r="A22" s="166" t="s">
        <v>378</v>
      </c>
      <c r="B22" s="209">
        <v>0</v>
      </c>
      <c r="C22" s="195" t="s">
        <v>173</v>
      </c>
      <c r="D22" s="189">
        <v>0</v>
      </c>
    </row>
    <row r="23" spans="1:4" s="8" customFormat="1" ht="18" customHeight="1">
      <c r="A23" s="496" t="s">
        <v>379</v>
      </c>
      <c r="B23" s="209">
        <v>118.5</v>
      </c>
      <c r="C23" s="195">
        <v>6.5</v>
      </c>
      <c r="D23" s="189">
        <v>77</v>
      </c>
    </row>
    <row r="24" spans="1:4" s="8" customFormat="1" ht="4.5" customHeight="1">
      <c r="A24" s="64"/>
      <c r="B24" s="191"/>
      <c r="C24" s="198"/>
      <c r="D24" s="191"/>
    </row>
    <row r="25" s="8" customFormat="1" ht="13.5" customHeight="1">
      <c r="D25" s="34"/>
    </row>
    <row r="26" s="8" customFormat="1" ht="12.75">
      <c r="D26" s="34"/>
    </row>
    <row r="27" s="8" customFormat="1" ht="12.75">
      <c r="D27" s="34"/>
    </row>
    <row r="28" s="8" customFormat="1" ht="12.75">
      <c r="D28" s="34"/>
    </row>
    <row r="29" s="8" customFormat="1" ht="12.75">
      <c r="D29" s="34"/>
    </row>
    <row r="30" s="8" customFormat="1" ht="12.75"/>
    <row r="31" spans="1:4" ht="15">
      <c r="A31" s="9"/>
      <c r="B31" s="9"/>
      <c r="C31" s="9"/>
      <c r="D31" s="9"/>
    </row>
  </sheetData>
  <sheetProtection/>
  <mergeCells count="2">
    <mergeCell ref="A2:D2"/>
    <mergeCell ref="A3:D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zoomScalePageLayoutView="0" workbookViewId="0" topLeftCell="A4">
      <selection activeCell="J12" sqref="J12"/>
    </sheetView>
  </sheetViews>
  <sheetFormatPr defaultColWidth="8.796875" defaultRowHeight="15"/>
  <cols>
    <col min="1" max="1" width="16.59765625" style="10" customWidth="1"/>
    <col min="2" max="6" width="6.296875" style="10" customWidth="1"/>
    <col min="7" max="16384" width="8.8984375" style="10" customWidth="1"/>
  </cols>
  <sheetData>
    <row r="1" spans="1:2" ht="15">
      <c r="A1" s="8" t="s">
        <v>397</v>
      </c>
      <c r="B1" s="9"/>
    </row>
    <row r="2" spans="1:6" ht="29.25" customHeight="1">
      <c r="A2" s="655" t="s">
        <v>393</v>
      </c>
      <c r="B2" s="655"/>
      <c r="C2" s="655"/>
      <c r="D2" s="655"/>
      <c r="E2" s="655"/>
      <c r="F2" s="655"/>
    </row>
    <row r="3" spans="1:6" ht="9.75" customHeight="1">
      <c r="A3" s="29"/>
      <c r="B3" s="29"/>
      <c r="C3" s="29"/>
      <c r="D3" s="29"/>
      <c r="E3" s="29"/>
      <c r="F3" s="29"/>
    </row>
    <row r="4" ht="21.75" customHeight="1">
      <c r="F4" s="49" t="s">
        <v>343</v>
      </c>
    </row>
    <row r="5" spans="1:6" s="8" customFormat="1" ht="27" customHeight="1">
      <c r="A5" s="90" t="s">
        <v>361</v>
      </c>
      <c r="B5" s="260">
        <v>2009</v>
      </c>
      <c r="C5" s="260">
        <v>2010</v>
      </c>
      <c r="D5" s="260">
        <v>2011</v>
      </c>
      <c r="E5" s="260">
        <v>2012</v>
      </c>
      <c r="F5" s="260">
        <v>2013</v>
      </c>
    </row>
    <row r="6" spans="1:6" s="8" customFormat="1" ht="7.5" customHeight="1">
      <c r="A6" s="90"/>
      <c r="B6" s="161"/>
      <c r="C6" s="161"/>
      <c r="D6" s="161"/>
      <c r="E6" s="161"/>
      <c r="F6" s="161"/>
    </row>
    <row r="7" spans="1:6" s="8" customFormat="1" ht="21" customHeight="1">
      <c r="A7" s="80" t="s">
        <v>237</v>
      </c>
      <c r="B7" s="203">
        <v>3195</v>
      </c>
      <c r="C7" s="164">
        <v>3268</v>
      </c>
      <c r="D7" s="164">
        <v>1103</v>
      </c>
      <c r="E7" s="164">
        <f>SUM(E8:E23)</f>
        <v>803</v>
      </c>
      <c r="F7" s="163">
        <f>SUM(F8:F23)</f>
        <v>711</v>
      </c>
    </row>
    <row r="8" spans="1:6" s="8" customFormat="1" ht="19.5" customHeight="1">
      <c r="A8" s="166" t="s">
        <v>365</v>
      </c>
      <c r="B8" s="204">
        <v>150</v>
      </c>
      <c r="C8" s="169">
        <v>130</v>
      </c>
      <c r="D8" s="169">
        <v>80</v>
      </c>
      <c r="E8" s="169">
        <v>55</v>
      </c>
      <c r="F8" s="593">
        <v>90</v>
      </c>
    </row>
    <row r="9" spans="1:6" s="8" customFormat="1" ht="19.5" customHeight="1">
      <c r="A9" s="166" t="s">
        <v>366</v>
      </c>
      <c r="B9" s="183">
        <v>30</v>
      </c>
      <c r="C9" s="201">
        <v>50</v>
      </c>
      <c r="D9" s="201">
        <v>0</v>
      </c>
      <c r="E9" s="201">
        <v>0</v>
      </c>
      <c r="F9" s="593"/>
    </row>
    <row r="10" spans="1:6" s="8" customFormat="1" ht="19.5" customHeight="1">
      <c r="A10" s="166" t="s">
        <v>367</v>
      </c>
      <c r="B10" s="201">
        <v>0</v>
      </c>
      <c r="C10" s="201">
        <v>0</v>
      </c>
      <c r="D10" s="201">
        <v>0</v>
      </c>
      <c r="E10" s="201">
        <v>0</v>
      </c>
      <c r="F10" s="593"/>
    </row>
    <row r="11" spans="1:6" s="8" customFormat="1" ht="19.5" customHeight="1">
      <c r="A11" s="166" t="s">
        <v>368</v>
      </c>
      <c r="B11" s="204">
        <v>500</v>
      </c>
      <c r="C11" s="201">
        <v>600</v>
      </c>
      <c r="D11" s="201">
        <v>0</v>
      </c>
      <c r="E11" s="201">
        <v>0</v>
      </c>
      <c r="F11" s="593"/>
    </row>
    <row r="12" spans="1:6" s="8" customFormat="1" ht="19.5" customHeight="1">
      <c r="A12" s="166" t="s">
        <v>369</v>
      </c>
      <c r="B12" s="201">
        <v>0</v>
      </c>
      <c r="C12" s="201">
        <v>0</v>
      </c>
      <c r="D12" s="201">
        <v>0</v>
      </c>
      <c r="E12" s="201">
        <v>0</v>
      </c>
      <c r="F12" s="593"/>
    </row>
    <row r="13" spans="1:6" s="8" customFormat="1" ht="19.5" customHeight="1">
      <c r="A13" s="166" t="s">
        <v>370</v>
      </c>
      <c r="B13" s="204">
        <v>40</v>
      </c>
      <c r="C13" s="169">
        <v>42</v>
      </c>
      <c r="D13" s="169">
        <v>50</v>
      </c>
      <c r="E13" s="169">
        <v>50</v>
      </c>
      <c r="F13" s="593">
        <v>40</v>
      </c>
    </row>
    <row r="14" spans="1:6" s="8" customFormat="1" ht="19.5" customHeight="1">
      <c r="A14" s="166" t="s">
        <v>371</v>
      </c>
      <c r="B14" s="204">
        <v>220</v>
      </c>
      <c r="C14" s="169">
        <v>220</v>
      </c>
      <c r="D14" s="169">
        <v>20</v>
      </c>
      <c r="E14" s="169">
        <v>15</v>
      </c>
      <c r="F14" s="593">
        <v>13</v>
      </c>
    </row>
    <row r="15" spans="1:6" s="8" customFormat="1" ht="19.5" customHeight="1">
      <c r="A15" s="166" t="s">
        <v>372</v>
      </c>
      <c r="B15" s="204">
        <v>160</v>
      </c>
      <c r="C15" s="180">
        <v>241</v>
      </c>
      <c r="D15" s="180">
        <v>1</v>
      </c>
      <c r="E15" s="201">
        <v>0</v>
      </c>
      <c r="F15" s="593"/>
    </row>
    <row r="16" spans="1:6" s="8" customFormat="1" ht="19.5" customHeight="1">
      <c r="A16" s="166" t="s">
        <v>373</v>
      </c>
      <c r="B16" s="201">
        <v>60</v>
      </c>
      <c r="C16" s="201">
        <v>0</v>
      </c>
      <c r="D16" s="180">
        <v>21</v>
      </c>
      <c r="E16" s="180">
        <v>30</v>
      </c>
      <c r="F16" s="593">
        <v>30</v>
      </c>
    </row>
    <row r="17" spans="1:6" s="8" customFormat="1" ht="19.5" customHeight="1">
      <c r="A17" s="166" t="s">
        <v>374</v>
      </c>
      <c r="B17" s="201">
        <v>0</v>
      </c>
      <c r="C17" s="201">
        <v>0</v>
      </c>
      <c r="D17" s="201">
        <v>0</v>
      </c>
      <c r="E17" s="201">
        <v>0</v>
      </c>
      <c r="F17" s="593"/>
    </row>
    <row r="18" spans="1:6" s="8" customFormat="1" ht="19.5" customHeight="1">
      <c r="A18" s="166" t="s">
        <v>375</v>
      </c>
      <c r="B18" s="204">
        <v>450</v>
      </c>
      <c r="C18" s="180">
        <v>400</v>
      </c>
      <c r="D18" s="180">
        <v>350</v>
      </c>
      <c r="E18" s="180">
        <v>420</v>
      </c>
      <c r="F18" s="593">
        <v>350</v>
      </c>
    </row>
    <row r="19" spans="1:6" s="8" customFormat="1" ht="19.5" customHeight="1">
      <c r="A19" s="166" t="s">
        <v>376</v>
      </c>
      <c r="B19" s="204">
        <v>217</v>
      </c>
      <c r="C19" s="180">
        <v>217</v>
      </c>
      <c r="D19" s="180">
        <v>137</v>
      </c>
      <c r="E19" s="180">
        <v>54</v>
      </c>
      <c r="F19" s="593">
        <v>23</v>
      </c>
    </row>
    <row r="20" spans="1:6" s="8" customFormat="1" ht="19.5" customHeight="1">
      <c r="A20" s="166" t="s">
        <v>377</v>
      </c>
      <c r="B20" s="204">
        <v>248</v>
      </c>
      <c r="C20" s="180">
        <v>248</v>
      </c>
      <c r="D20" s="180">
        <v>178</v>
      </c>
      <c r="E20" s="180">
        <v>128</v>
      </c>
      <c r="F20" s="593">
        <v>150</v>
      </c>
    </row>
    <row r="21" spans="1:6" s="8" customFormat="1" ht="19.5" customHeight="1">
      <c r="A21" s="166" t="s">
        <v>378</v>
      </c>
      <c r="B21" s="201">
        <v>0</v>
      </c>
      <c r="C21" s="201">
        <v>0</v>
      </c>
      <c r="D21" s="201">
        <v>0</v>
      </c>
      <c r="E21" s="201">
        <v>0</v>
      </c>
      <c r="F21" s="593"/>
    </row>
    <row r="22" spans="1:6" s="8" customFormat="1" ht="18.75" customHeight="1">
      <c r="A22" s="166" t="s">
        <v>379</v>
      </c>
      <c r="B22" s="204">
        <v>1120</v>
      </c>
      <c r="C22" s="180">
        <v>1120</v>
      </c>
      <c r="D22" s="180">
        <v>266</v>
      </c>
      <c r="E22" s="180">
        <v>51</v>
      </c>
      <c r="F22" s="593">
        <v>15</v>
      </c>
    </row>
    <row r="23" spans="1:6" s="8" customFormat="1" ht="4.5" customHeight="1">
      <c r="A23" s="64"/>
      <c r="B23" s="64"/>
      <c r="C23" s="64"/>
      <c r="D23" s="98"/>
      <c r="E23" s="176"/>
      <c r="F23" s="176"/>
    </row>
    <row r="24" s="8" customFormat="1" ht="24" customHeight="1">
      <c r="F24" s="202"/>
    </row>
    <row r="25" s="8" customFormat="1" ht="12.75"/>
    <row r="26" s="8" customFormat="1" ht="12.75"/>
    <row r="27" s="8" customFormat="1" ht="12.75"/>
    <row r="28" s="8" customFormat="1" ht="12.75"/>
    <row r="29" spans="1:2" ht="15">
      <c r="A29" s="9"/>
      <c r="B29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H10" sqref="H10"/>
    </sheetView>
  </sheetViews>
  <sheetFormatPr defaultColWidth="8.796875" defaultRowHeight="15"/>
  <cols>
    <col min="1" max="1" width="16.296875" style="10" customWidth="1"/>
    <col min="2" max="2" width="6.296875" style="10" customWidth="1"/>
    <col min="3" max="3" width="6.19921875" style="10" customWidth="1"/>
    <col min="4" max="4" width="6.09765625" style="10" customWidth="1"/>
    <col min="5" max="5" width="6.19921875" style="10" customWidth="1"/>
    <col min="6" max="6" width="6.796875" style="10" customWidth="1"/>
    <col min="7" max="16384" width="8.8984375" style="10" customWidth="1"/>
  </cols>
  <sheetData>
    <row r="1" ht="15">
      <c r="A1" s="8" t="s">
        <v>396</v>
      </c>
    </row>
    <row r="2" spans="1:6" ht="25.5" customHeight="1">
      <c r="A2" s="655" t="s">
        <v>394</v>
      </c>
      <c r="B2" s="655"/>
      <c r="C2" s="655"/>
      <c r="D2" s="655"/>
      <c r="E2" s="655"/>
      <c r="F2" s="655"/>
    </row>
    <row r="3" spans="1:6" ht="9.75" customHeight="1">
      <c r="A3" s="29"/>
      <c r="B3" s="29"/>
      <c r="C3" s="29"/>
      <c r="D3" s="29"/>
      <c r="E3" s="29"/>
      <c r="F3" s="29"/>
    </row>
    <row r="4" ht="21.75" customHeight="1">
      <c r="F4" s="49" t="s">
        <v>395</v>
      </c>
    </row>
    <row r="5" spans="1:6" s="8" customFormat="1" ht="27" customHeight="1">
      <c r="A5" s="205"/>
      <c r="B5" s="254">
        <v>2009</v>
      </c>
      <c r="C5" s="254">
        <v>2010</v>
      </c>
      <c r="D5" s="254">
        <v>2011</v>
      </c>
      <c r="E5" s="254">
        <v>2012</v>
      </c>
      <c r="F5" s="254">
        <v>2013</v>
      </c>
    </row>
    <row r="6" spans="1:6" s="8" customFormat="1" ht="7.5" customHeight="1">
      <c r="A6" s="206"/>
      <c r="B6" s="207"/>
      <c r="C6" s="207"/>
      <c r="D6" s="207"/>
      <c r="E6" s="207"/>
      <c r="F6" s="207"/>
    </row>
    <row r="7" spans="1:6" s="8" customFormat="1" ht="21" customHeight="1">
      <c r="A7" s="80" t="s">
        <v>237</v>
      </c>
      <c r="B7" s="173">
        <v>30.63</v>
      </c>
      <c r="C7" s="173">
        <v>31.34</v>
      </c>
      <c r="D7" s="173">
        <v>29.65</v>
      </c>
      <c r="E7" s="173">
        <f>'[2]bieu 23- sl mùa'!E7/'[2]b21-DTlúamùa'!E7*10</f>
        <v>29.71357409713574</v>
      </c>
      <c r="F7" s="173">
        <v>30.7</v>
      </c>
    </row>
    <row r="8" spans="1:6" s="8" customFormat="1" ht="19.5" customHeight="1">
      <c r="A8" s="166" t="s">
        <v>365</v>
      </c>
      <c r="B8" s="174">
        <v>33.73</v>
      </c>
      <c r="C8" s="174">
        <v>34</v>
      </c>
      <c r="D8" s="174">
        <v>34</v>
      </c>
      <c r="E8" s="174">
        <f>'[2]bieu 23- sl mùa'!E8/'[2]b21-DTlúamùa'!E8*10</f>
        <v>32</v>
      </c>
      <c r="F8" s="174">
        <v>33</v>
      </c>
    </row>
    <row r="9" spans="1:6" s="8" customFormat="1" ht="19.5" customHeight="1">
      <c r="A9" s="166" t="s">
        <v>366</v>
      </c>
      <c r="B9" s="174">
        <v>35</v>
      </c>
      <c r="C9" s="174">
        <v>35</v>
      </c>
      <c r="D9" s="174">
        <v>0</v>
      </c>
      <c r="E9" s="174">
        <v>0</v>
      </c>
      <c r="F9" s="174">
        <v>0</v>
      </c>
    </row>
    <row r="10" spans="1:6" s="8" customFormat="1" ht="19.5" customHeight="1">
      <c r="A10" s="166" t="s">
        <v>367</v>
      </c>
      <c r="B10" s="210">
        <v>0</v>
      </c>
      <c r="C10" s="210">
        <v>0</v>
      </c>
      <c r="D10" s="174">
        <v>0</v>
      </c>
      <c r="E10" s="174">
        <v>0</v>
      </c>
      <c r="F10" s="174">
        <v>0</v>
      </c>
    </row>
    <row r="11" spans="1:6" s="8" customFormat="1" ht="19.5" customHeight="1">
      <c r="A11" s="166" t="s">
        <v>368</v>
      </c>
      <c r="B11" s="174">
        <v>34</v>
      </c>
      <c r="C11" s="174">
        <v>34</v>
      </c>
      <c r="D11" s="174">
        <v>0</v>
      </c>
      <c r="E11" s="174">
        <v>0</v>
      </c>
      <c r="F11" s="174">
        <v>0</v>
      </c>
    </row>
    <row r="12" spans="1:6" s="8" customFormat="1" ht="19.5" customHeight="1">
      <c r="A12" s="166" t="s">
        <v>369</v>
      </c>
      <c r="B12" s="210">
        <v>0</v>
      </c>
      <c r="C12" s="210">
        <v>0</v>
      </c>
      <c r="D12" s="174">
        <v>0</v>
      </c>
      <c r="E12" s="174">
        <v>0</v>
      </c>
      <c r="F12" s="174">
        <v>0</v>
      </c>
    </row>
    <row r="13" spans="1:6" s="8" customFormat="1" ht="19.5" customHeight="1">
      <c r="A13" s="166" t="s">
        <v>370</v>
      </c>
      <c r="B13" s="174">
        <v>18.5</v>
      </c>
      <c r="C13" s="174">
        <v>18.5</v>
      </c>
      <c r="D13" s="174">
        <v>17.5</v>
      </c>
      <c r="E13" s="174">
        <f>'[2]bieu 23- sl mùa'!E13/'[2]b21-DTlúamùa'!E13*10</f>
        <v>18</v>
      </c>
      <c r="F13" s="174">
        <v>18</v>
      </c>
    </row>
    <row r="14" spans="1:6" s="8" customFormat="1" ht="19.5" customHeight="1">
      <c r="A14" s="166" t="s">
        <v>371</v>
      </c>
      <c r="B14" s="174">
        <v>32</v>
      </c>
      <c r="C14" s="174">
        <v>32</v>
      </c>
      <c r="D14" s="174">
        <v>32</v>
      </c>
      <c r="E14" s="174">
        <f>'[2]bieu 23- sl mùa'!E14/'[2]b21-DTlúamùa'!E14*10</f>
        <v>31.333333333333332</v>
      </c>
      <c r="F14" s="174">
        <v>33</v>
      </c>
    </row>
    <row r="15" spans="1:6" s="8" customFormat="1" ht="19.5" customHeight="1">
      <c r="A15" s="166" t="s">
        <v>372</v>
      </c>
      <c r="B15" s="174">
        <v>34</v>
      </c>
      <c r="C15" s="174">
        <v>30.95</v>
      </c>
      <c r="D15" s="174">
        <v>31</v>
      </c>
      <c r="E15" s="174">
        <v>0</v>
      </c>
      <c r="F15" s="174">
        <v>0</v>
      </c>
    </row>
    <row r="16" spans="1:6" s="8" customFormat="1" ht="19.5" customHeight="1">
      <c r="A16" s="166" t="s">
        <v>373</v>
      </c>
      <c r="B16" s="174">
        <v>19</v>
      </c>
      <c r="C16" s="174">
        <v>0</v>
      </c>
      <c r="D16" s="175">
        <v>18</v>
      </c>
      <c r="E16" s="174">
        <f>'[2]bieu 23- sl mùa'!E16/'[2]b21-DTlúamùa'!E16*10</f>
        <v>18</v>
      </c>
      <c r="F16" s="175">
        <v>18</v>
      </c>
    </row>
    <row r="17" spans="1:6" s="8" customFormat="1" ht="19.5" customHeight="1">
      <c r="A17" s="166" t="s">
        <v>374</v>
      </c>
      <c r="B17" s="210">
        <v>0</v>
      </c>
      <c r="C17" s="210">
        <v>0</v>
      </c>
      <c r="D17" s="174">
        <v>0</v>
      </c>
      <c r="E17" s="174">
        <v>0</v>
      </c>
      <c r="F17" s="174">
        <v>0</v>
      </c>
    </row>
    <row r="18" spans="1:6" s="8" customFormat="1" ht="19.5" customHeight="1">
      <c r="A18" s="166" t="s">
        <v>375</v>
      </c>
      <c r="B18" s="174">
        <v>29</v>
      </c>
      <c r="C18" s="174">
        <v>30</v>
      </c>
      <c r="D18" s="174">
        <v>30</v>
      </c>
      <c r="E18" s="174">
        <f>'[2]bieu 23- sl mùa'!E18/'[2]b21-DTlúamùa'!E18*10</f>
        <v>31</v>
      </c>
      <c r="F18" s="174">
        <v>32</v>
      </c>
    </row>
    <row r="19" spans="1:6" s="8" customFormat="1" ht="19.5" customHeight="1">
      <c r="A19" s="166" t="s">
        <v>376</v>
      </c>
      <c r="B19" s="174">
        <v>29</v>
      </c>
      <c r="C19" s="174">
        <v>29</v>
      </c>
      <c r="D19" s="174">
        <v>29</v>
      </c>
      <c r="E19" s="174">
        <f>'[2]bieu 23- sl mùa'!E19/'[2]b21-DTlúamùa'!E19*10</f>
        <v>30</v>
      </c>
      <c r="F19" s="174">
        <v>32</v>
      </c>
    </row>
    <row r="20" spans="1:6" s="8" customFormat="1" ht="19.5" customHeight="1">
      <c r="A20" s="166" t="s">
        <v>377</v>
      </c>
      <c r="B20" s="174">
        <v>30</v>
      </c>
      <c r="C20" s="174">
        <v>30</v>
      </c>
      <c r="D20" s="174">
        <v>30</v>
      </c>
      <c r="E20" s="174">
        <f>'[2]bieu 23- sl mùa'!E20/'[2]b21-DTlúamùa'!E20*10</f>
        <v>31.015625</v>
      </c>
      <c r="F20" s="174">
        <v>31.5</v>
      </c>
    </row>
    <row r="21" spans="1:6" s="8" customFormat="1" ht="19.5" customHeight="1">
      <c r="A21" s="166" t="s">
        <v>378</v>
      </c>
      <c r="B21" s="174">
        <v>0</v>
      </c>
      <c r="C21" s="174">
        <v>0</v>
      </c>
      <c r="D21" s="174">
        <v>0</v>
      </c>
      <c r="E21" s="174">
        <v>0</v>
      </c>
      <c r="F21" s="174">
        <v>0</v>
      </c>
    </row>
    <row r="22" spans="1:6" s="8" customFormat="1" ht="19.5" customHeight="1">
      <c r="A22" s="166" t="s">
        <v>379</v>
      </c>
      <c r="B22" s="174">
        <v>30</v>
      </c>
      <c r="C22" s="174">
        <v>31</v>
      </c>
      <c r="D22" s="174">
        <v>31</v>
      </c>
      <c r="E22" s="174">
        <f>'[2]bieu 23- sl mùa'!E22/'[2]b21-DTlúamùa'!E22*10</f>
        <v>30.980392156862745</v>
      </c>
      <c r="F22" s="174">
        <v>33</v>
      </c>
    </row>
    <row r="23" spans="1:6" s="8" customFormat="1" ht="4.5" customHeight="1">
      <c r="A23" s="64"/>
      <c r="B23" s="64"/>
      <c r="C23" s="64"/>
      <c r="D23" s="176"/>
      <c r="E23" s="211"/>
      <c r="F23" s="211"/>
    </row>
    <row r="24" s="8" customFormat="1" ht="12.75"/>
    <row r="25" ht="15">
      <c r="A25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8:A18"/>
  <sheetViews>
    <sheetView zoomScalePageLayoutView="0" workbookViewId="0" topLeftCell="A7">
      <selection activeCell="A1" sqref="A1"/>
    </sheetView>
  </sheetViews>
  <sheetFormatPr defaultColWidth="8.796875" defaultRowHeight="15"/>
  <cols>
    <col min="1" max="1" width="49.3984375" style="1" customWidth="1"/>
    <col min="2" max="16384" width="8.8984375" style="1" customWidth="1"/>
  </cols>
  <sheetData>
    <row r="18" ht="23.25">
      <c r="A18" s="452" t="s">
        <v>1056</v>
      </c>
    </row>
  </sheetData>
  <sheetProtection/>
  <printOptions/>
  <pageMargins left="0.5905511811023623" right="0.5905511811023623" top="0.5905511811023623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&amp;P+2&amp;]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I8" sqref="I8"/>
    </sheetView>
  </sheetViews>
  <sheetFormatPr defaultColWidth="8.796875" defaultRowHeight="15"/>
  <cols>
    <col min="1" max="1" width="16.296875" style="10" customWidth="1"/>
    <col min="2" max="6" width="6.796875" style="10" customWidth="1"/>
    <col min="7" max="16384" width="8.8984375" style="10" customWidth="1"/>
  </cols>
  <sheetData>
    <row r="1" ht="15">
      <c r="A1" s="8" t="s">
        <v>399</v>
      </c>
    </row>
    <row r="2" spans="1:6" ht="28.5" customHeight="1">
      <c r="A2" s="656" t="s">
        <v>398</v>
      </c>
      <c r="B2" s="656"/>
      <c r="C2" s="656"/>
      <c r="D2" s="656"/>
      <c r="E2" s="656"/>
      <c r="F2" s="656"/>
    </row>
    <row r="3" spans="1:6" ht="9.75" customHeight="1">
      <c r="A3" s="84"/>
      <c r="B3" s="84"/>
      <c r="C3" s="84"/>
      <c r="D3" s="84"/>
      <c r="E3" s="84"/>
      <c r="F3" s="84"/>
    </row>
    <row r="4" ht="21.75" customHeight="1">
      <c r="F4" s="49" t="s">
        <v>359</v>
      </c>
    </row>
    <row r="5" spans="1:6" s="8" customFormat="1" ht="27" customHeight="1">
      <c r="A5" s="205"/>
      <c r="B5" s="254">
        <v>2009</v>
      </c>
      <c r="C5" s="254">
        <v>2010</v>
      </c>
      <c r="D5" s="254">
        <v>2011</v>
      </c>
      <c r="E5" s="254">
        <v>2012</v>
      </c>
      <c r="F5" s="254">
        <v>2013</v>
      </c>
    </row>
    <row r="6" spans="1:6" s="8" customFormat="1" ht="7.5" customHeight="1">
      <c r="A6" s="93"/>
      <c r="B6" s="212"/>
      <c r="C6" s="212"/>
      <c r="D6" s="212"/>
      <c r="E6" s="212"/>
      <c r="F6" s="212"/>
    </row>
    <row r="7" spans="1:6" s="8" customFormat="1" ht="23.25" customHeight="1">
      <c r="A7" s="80" t="s">
        <v>237</v>
      </c>
      <c r="B7" s="162">
        <v>9785.3</v>
      </c>
      <c r="C7" s="162">
        <v>9253.4</v>
      </c>
      <c r="D7" s="162">
        <f>SUM(D8:D23)</f>
        <v>3270.2999999999997</v>
      </c>
      <c r="E7" s="164">
        <f>SUM(E8:E23)</f>
        <v>2386</v>
      </c>
      <c r="F7" s="164">
        <f>SUM(F8:F23)</f>
        <v>2183</v>
      </c>
    </row>
    <row r="8" spans="1:6" s="8" customFormat="1" ht="19.5" customHeight="1">
      <c r="A8" s="166" t="s">
        <v>365</v>
      </c>
      <c r="B8" s="167">
        <v>506</v>
      </c>
      <c r="C8" s="167">
        <v>442</v>
      </c>
      <c r="D8" s="167">
        <v>272</v>
      </c>
      <c r="E8" s="169">
        <v>176</v>
      </c>
      <c r="F8" s="169">
        <v>297</v>
      </c>
    </row>
    <row r="9" spans="1:6" s="8" customFormat="1" ht="19.5" customHeight="1">
      <c r="A9" s="166" t="s">
        <v>366</v>
      </c>
      <c r="B9" s="181">
        <v>105</v>
      </c>
      <c r="C9" s="181">
        <v>175</v>
      </c>
      <c r="D9" s="181">
        <v>0</v>
      </c>
      <c r="E9" s="183">
        <v>0</v>
      </c>
      <c r="F9" s="183">
        <v>0</v>
      </c>
    </row>
    <row r="10" spans="1:6" s="8" customFormat="1" ht="19.5" customHeight="1">
      <c r="A10" s="166" t="s">
        <v>367</v>
      </c>
      <c r="B10" s="181">
        <v>0</v>
      </c>
      <c r="C10" s="181">
        <v>0</v>
      </c>
      <c r="D10" s="181">
        <v>0</v>
      </c>
      <c r="E10" s="183">
        <v>0</v>
      </c>
      <c r="F10" s="183">
        <v>0</v>
      </c>
    </row>
    <row r="11" spans="1:6" s="8" customFormat="1" ht="19.5" customHeight="1">
      <c r="A11" s="166" t="s">
        <v>368</v>
      </c>
      <c r="B11" s="178">
        <v>1700</v>
      </c>
      <c r="C11" s="178">
        <v>2040</v>
      </c>
      <c r="D11" s="178">
        <v>0</v>
      </c>
      <c r="E11" s="180">
        <v>0</v>
      </c>
      <c r="F11" s="180">
        <v>0</v>
      </c>
    </row>
    <row r="12" spans="1:6" s="8" customFormat="1" ht="19.5" customHeight="1">
      <c r="A12" s="166" t="s">
        <v>369</v>
      </c>
      <c r="B12" s="181">
        <v>0</v>
      </c>
      <c r="C12" s="181">
        <v>0</v>
      </c>
      <c r="D12" s="181">
        <v>0</v>
      </c>
      <c r="E12" s="183">
        <v>0</v>
      </c>
      <c r="F12" s="183">
        <v>0</v>
      </c>
    </row>
    <row r="13" spans="1:6" s="8" customFormat="1" ht="19.5" customHeight="1">
      <c r="A13" s="166" t="s">
        <v>370</v>
      </c>
      <c r="B13" s="178">
        <v>74</v>
      </c>
      <c r="C13" s="178">
        <v>77.7</v>
      </c>
      <c r="D13" s="178">
        <v>87.5</v>
      </c>
      <c r="E13" s="180">
        <v>90</v>
      </c>
      <c r="F13" s="180">
        <v>72</v>
      </c>
    </row>
    <row r="14" spans="1:6" s="8" customFormat="1" ht="19.5" customHeight="1">
      <c r="A14" s="166" t="s">
        <v>371</v>
      </c>
      <c r="B14" s="178">
        <v>704</v>
      </c>
      <c r="C14" s="178">
        <v>704</v>
      </c>
      <c r="D14" s="178">
        <v>64</v>
      </c>
      <c r="E14" s="180">
        <v>47</v>
      </c>
      <c r="F14" s="180">
        <v>43</v>
      </c>
    </row>
    <row r="15" spans="1:6" s="8" customFormat="1" ht="19.5" customHeight="1">
      <c r="A15" s="166" t="s">
        <v>372</v>
      </c>
      <c r="B15" s="178">
        <v>544</v>
      </c>
      <c r="C15" s="178">
        <v>745.9</v>
      </c>
      <c r="D15" s="178">
        <v>3.1</v>
      </c>
      <c r="E15" s="180">
        <v>0</v>
      </c>
      <c r="F15" s="180">
        <v>0</v>
      </c>
    </row>
    <row r="16" spans="1:6" s="8" customFormat="1" ht="19.5" customHeight="1">
      <c r="A16" s="166" t="s">
        <v>373</v>
      </c>
      <c r="B16" s="178">
        <v>114</v>
      </c>
      <c r="C16" s="178">
        <v>0</v>
      </c>
      <c r="D16" s="178">
        <v>37.8</v>
      </c>
      <c r="E16" s="180">
        <v>54</v>
      </c>
      <c r="F16" s="180">
        <v>54</v>
      </c>
    </row>
    <row r="17" spans="1:6" s="8" customFormat="1" ht="19.5" customHeight="1">
      <c r="A17" s="166" t="s">
        <v>374</v>
      </c>
      <c r="B17" s="181">
        <v>0</v>
      </c>
      <c r="C17" s="181">
        <v>0</v>
      </c>
      <c r="D17" s="181">
        <v>0</v>
      </c>
      <c r="E17" s="183">
        <v>0</v>
      </c>
      <c r="F17" s="183">
        <v>0</v>
      </c>
    </row>
    <row r="18" spans="1:6" s="8" customFormat="1" ht="19.5" customHeight="1">
      <c r="A18" s="166" t="s">
        <v>375</v>
      </c>
      <c r="B18" s="178">
        <v>1305</v>
      </c>
      <c r="C18" s="178">
        <v>1200</v>
      </c>
      <c r="D18" s="178">
        <v>1050</v>
      </c>
      <c r="E18" s="180">
        <v>1302</v>
      </c>
      <c r="F18" s="180">
        <v>1120</v>
      </c>
    </row>
    <row r="19" spans="1:6" s="8" customFormat="1" ht="19.5" customHeight="1">
      <c r="A19" s="166" t="s">
        <v>376</v>
      </c>
      <c r="B19" s="178">
        <v>629.3</v>
      </c>
      <c r="C19" s="178">
        <v>629.3</v>
      </c>
      <c r="D19" s="178">
        <v>397.3</v>
      </c>
      <c r="E19" s="180">
        <v>162</v>
      </c>
      <c r="F19" s="180">
        <v>74</v>
      </c>
    </row>
    <row r="20" spans="1:6" s="8" customFormat="1" ht="19.5" customHeight="1">
      <c r="A20" s="166" t="s">
        <v>377</v>
      </c>
      <c r="B20" s="178">
        <v>744</v>
      </c>
      <c r="C20" s="178">
        <v>744</v>
      </c>
      <c r="D20" s="178">
        <v>534</v>
      </c>
      <c r="E20" s="180">
        <v>397</v>
      </c>
      <c r="F20" s="180">
        <v>473</v>
      </c>
    </row>
    <row r="21" spans="1:6" s="8" customFormat="1" ht="19.5" customHeight="1">
      <c r="A21" s="166" t="s">
        <v>378</v>
      </c>
      <c r="B21" s="178">
        <v>0</v>
      </c>
      <c r="C21" s="178">
        <v>0</v>
      </c>
      <c r="D21" s="178">
        <v>0</v>
      </c>
      <c r="E21" s="180">
        <v>0</v>
      </c>
      <c r="F21" s="180">
        <v>0</v>
      </c>
    </row>
    <row r="22" spans="1:6" s="8" customFormat="1" ht="19.5" customHeight="1">
      <c r="A22" s="166" t="s">
        <v>379</v>
      </c>
      <c r="B22" s="184">
        <v>3360</v>
      </c>
      <c r="C22" s="184">
        <v>2495.5</v>
      </c>
      <c r="D22" s="184">
        <v>824.6</v>
      </c>
      <c r="E22" s="213">
        <v>158</v>
      </c>
      <c r="F22" s="213">
        <v>50</v>
      </c>
    </row>
    <row r="23" spans="1:6" s="8" customFormat="1" ht="4.5" customHeight="1">
      <c r="A23" s="64"/>
      <c r="B23" s="214"/>
      <c r="C23" s="214"/>
      <c r="D23" s="214"/>
      <c r="E23" s="214"/>
      <c r="F23" s="214"/>
    </row>
    <row r="24" s="8" customFormat="1" ht="12.75"/>
    <row r="25" spans="1:2" ht="15">
      <c r="A25" s="9"/>
      <c r="B25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zoomScalePageLayoutView="0" workbookViewId="0" topLeftCell="A1">
      <selection activeCell="H5" sqref="H5"/>
    </sheetView>
  </sheetViews>
  <sheetFormatPr defaultColWidth="8.796875" defaultRowHeight="15"/>
  <cols>
    <col min="1" max="1" width="14.59765625" style="10" customWidth="1"/>
    <col min="2" max="6" width="7.19921875" style="10" customWidth="1"/>
    <col min="7" max="16384" width="8.8984375" style="10" customWidth="1"/>
  </cols>
  <sheetData>
    <row r="1" ht="15">
      <c r="A1" s="8" t="s">
        <v>401</v>
      </c>
    </row>
    <row r="2" spans="1:6" ht="30" customHeight="1">
      <c r="A2" s="646" t="s">
        <v>400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spans="5:6" ht="21.75" customHeight="1">
      <c r="E4" s="218"/>
      <c r="F4" s="218" t="s">
        <v>343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4" customHeight="1">
      <c r="A7" s="80" t="s">
        <v>237</v>
      </c>
      <c r="B7" s="179">
        <v>39900</v>
      </c>
      <c r="C7" s="179">
        <f>SUM(C8:C23)</f>
        <v>39959</v>
      </c>
      <c r="D7" s="179">
        <v>40015</v>
      </c>
      <c r="E7" s="179">
        <f>SUM(E8:E23)</f>
        <v>40384</v>
      </c>
      <c r="F7" s="179">
        <f>SUM(F8:F23)</f>
        <v>40836</v>
      </c>
    </row>
    <row r="8" spans="1:6" s="8" customFormat="1" ht="19.5" customHeight="1">
      <c r="A8" s="217" t="s">
        <v>365</v>
      </c>
      <c r="B8" s="180">
        <v>485</v>
      </c>
      <c r="C8" s="180">
        <v>482</v>
      </c>
      <c r="D8" s="180">
        <v>480</v>
      </c>
      <c r="E8" s="180">
        <v>482</v>
      </c>
      <c r="F8" s="595">
        <f>'[2]b16-lúa ĐX'!B10</f>
        <v>405</v>
      </c>
    </row>
    <row r="9" spans="1:10" s="8" customFormat="1" ht="19.5" customHeight="1">
      <c r="A9" s="217" t="s">
        <v>366</v>
      </c>
      <c r="B9" s="180">
        <v>650</v>
      </c>
      <c r="C9" s="180">
        <v>650</v>
      </c>
      <c r="D9" s="180">
        <v>650</v>
      </c>
      <c r="E9" s="180">
        <v>650</v>
      </c>
      <c r="F9" s="595">
        <f>'[2]b16-lúa ĐX'!B11</f>
        <v>650</v>
      </c>
      <c r="I9" s="8" t="s">
        <v>179</v>
      </c>
      <c r="J9" s="8" t="s">
        <v>179</v>
      </c>
    </row>
    <row r="10" spans="1:6" s="8" customFormat="1" ht="19.5" customHeight="1">
      <c r="A10" s="217" t="s">
        <v>367</v>
      </c>
      <c r="B10" s="180">
        <v>2180</v>
      </c>
      <c r="C10" s="180">
        <v>2180</v>
      </c>
      <c r="D10" s="180">
        <v>2180</v>
      </c>
      <c r="E10" s="180">
        <v>2180</v>
      </c>
      <c r="F10" s="595">
        <f>'[2]b16-lúa ĐX'!B12</f>
        <v>2169</v>
      </c>
    </row>
    <row r="11" spans="1:6" s="8" customFormat="1" ht="19.5" customHeight="1">
      <c r="A11" s="217" t="s">
        <v>368</v>
      </c>
      <c r="B11" s="180">
        <v>1352</v>
      </c>
      <c r="C11" s="180">
        <v>1360</v>
      </c>
      <c r="D11" s="180">
        <v>1370</v>
      </c>
      <c r="E11" s="180">
        <v>1437</v>
      </c>
      <c r="F11" s="595">
        <f>'[2]b16-lúa ĐX'!B13</f>
        <v>1470</v>
      </c>
    </row>
    <row r="12" spans="1:6" s="8" customFormat="1" ht="19.5" customHeight="1">
      <c r="A12" s="217" t="s">
        <v>369</v>
      </c>
      <c r="B12" s="180">
        <v>3200</v>
      </c>
      <c r="C12" s="180">
        <v>3190</v>
      </c>
      <c r="D12" s="180">
        <v>3260</v>
      </c>
      <c r="E12" s="180">
        <v>3270</v>
      </c>
      <c r="F12" s="595">
        <f>'[2]b16-lúa ĐX'!B14</f>
        <v>3265</v>
      </c>
    </row>
    <row r="13" spans="1:6" s="8" customFormat="1" ht="19.5" customHeight="1">
      <c r="A13" s="217" t="s">
        <v>370</v>
      </c>
      <c r="B13" s="180">
        <v>4529</v>
      </c>
      <c r="C13" s="180">
        <v>4585</v>
      </c>
      <c r="D13" s="180">
        <v>4577</v>
      </c>
      <c r="E13" s="180">
        <v>4610</v>
      </c>
      <c r="F13" s="595">
        <f>'[2]b16-lúa ĐX'!B15</f>
        <v>4600</v>
      </c>
    </row>
    <row r="14" spans="1:6" s="8" customFormat="1" ht="19.5" customHeight="1">
      <c r="A14" s="217" t="s">
        <v>371</v>
      </c>
      <c r="B14" s="180">
        <v>1720</v>
      </c>
      <c r="C14" s="180">
        <v>1720</v>
      </c>
      <c r="D14" s="180">
        <v>1720</v>
      </c>
      <c r="E14" s="180">
        <v>1720</v>
      </c>
      <c r="F14" s="595">
        <f>'[2]b16-lúa ĐX'!B16</f>
        <v>1720</v>
      </c>
    </row>
    <row r="15" spans="1:6" s="8" customFormat="1" ht="19.5" customHeight="1">
      <c r="A15" s="217" t="s">
        <v>372</v>
      </c>
      <c r="B15" s="180">
        <v>2140</v>
      </c>
      <c r="C15" s="180">
        <v>2140</v>
      </c>
      <c r="D15" s="180">
        <v>2140</v>
      </c>
      <c r="E15" s="180">
        <v>2190</v>
      </c>
      <c r="F15" s="595">
        <f>'[2]b16-lúa ĐX'!B17</f>
        <v>2190</v>
      </c>
    </row>
    <row r="16" spans="1:6" s="8" customFormat="1" ht="19.5" customHeight="1">
      <c r="A16" s="217" t="s">
        <v>373</v>
      </c>
      <c r="B16" s="180">
        <v>6980</v>
      </c>
      <c r="C16" s="180">
        <v>6983</v>
      </c>
      <c r="D16" s="180">
        <v>7067</v>
      </c>
      <c r="E16" s="180">
        <v>7035</v>
      </c>
      <c r="F16" s="595">
        <f>'[2]b16-lúa ĐX'!B18</f>
        <v>7500</v>
      </c>
    </row>
    <row r="17" spans="1:6" s="8" customFormat="1" ht="19.5" customHeight="1">
      <c r="A17" s="217" t="s">
        <v>374</v>
      </c>
      <c r="B17" s="180">
        <v>3454</v>
      </c>
      <c r="C17" s="180">
        <v>3460</v>
      </c>
      <c r="D17" s="180">
        <v>3460</v>
      </c>
      <c r="E17" s="180">
        <v>3551</v>
      </c>
      <c r="F17" s="595">
        <f>'[2]b16-lúa ĐX'!B19</f>
        <v>3521</v>
      </c>
    </row>
    <row r="18" spans="1:6" s="8" customFormat="1" ht="19.5" customHeight="1">
      <c r="A18" s="217" t="s">
        <v>375</v>
      </c>
      <c r="B18" s="180">
        <v>1300</v>
      </c>
      <c r="C18" s="180">
        <v>1300</v>
      </c>
      <c r="D18" s="180">
        <v>1300</v>
      </c>
      <c r="E18" s="180">
        <v>1300</v>
      </c>
      <c r="F18" s="595">
        <f>'[2]b16-lúa ĐX'!B20</f>
        <v>1450</v>
      </c>
    </row>
    <row r="19" spans="1:6" s="8" customFormat="1" ht="19.5" customHeight="1">
      <c r="A19" s="217" t="s">
        <v>376</v>
      </c>
      <c r="B19" s="180">
        <v>1877</v>
      </c>
      <c r="C19" s="180">
        <v>1880</v>
      </c>
      <c r="D19" s="180">
        <v>1877</v>
      </c>
      <c r="E19" s="180">
        <v>1877</v>
      </c>
      <c r="F19" s="595">
        <f>'[2]b16-lúa ĐX'!B21</f>
        <v>1877</v>
      </c>
    </row>
    <row r="20" spans="1:6" s="8" customFormat="1" ht="19.5" customHeight="1">
      <c r="A20" s="217" t="s">
        <v>377</v>
      </c>
      <c r="B20" s="180">
        <v>2750</v>
      </c>
      <c r="C20" s="180">
        <v>2750</v>
      </c>
      <c r="D20" s="180">
        <v>2750</v>
      </c>
      <c r="E20" s="180">
        <v>2755</v>
      </c>
      <c r="F20" s="595">
        <f>'[2]b16-lúa ĐX'!B22</f>
        <v>2750</v>
      </c>
    </row>
    <row r="21" spans="1:6" s="8" customFormat="1" ht="19.5" customHeight="1">
      <c r="A21" s="217" t="s">
        <v>378</v>
      </c>
      <c r="B21" s="180">
        <v>6023</v>
      </c>
      <c r="C21" s="180">
        <v>6023</v>
      </c>
      <c r="D21" s="180">
        <v>5924</v>
      </c>
      <c r="E21" s="180">
        <v>5948</v>
      </c>
      <c r="F21" s="595">
        <f>'[2]b16-lúa ĐX'!B23</f>
        <v>5935</v>
      </c>
    </row>
    <row r="22" spans="1:6" s="8" customFormat="1" ht="19.5" customHeight="1">
      <c r="A22" s="217" t="s">
        <v>379</v>
      </c>
      <c r="B22" s="180">
        <v>1260</v>
      </c>
      <c r="C22" s="180">
        <v>1256</v>
      </c>
      <c r="D22" s="180">
        <v>1260</v>
      </c>
      <c r="E22" s="180">
        <v>1379</v>
      </c>
      <c r="F22" s="595">
        <f>'[2]b16-lúa ĐX'!B24</f>
        <v>1334</v>
      </c>
    </row>
    <row r="23" spans="1:6" s="8" customFormat="1" ht="4.5" customHeight="1">
      <c r="A23" s="64"/>
      <c r="B23" s="64"/>
      <c r="C23" s="64"/>
      <c r="D23" s="215"/>
      <c r="E23" s="215"/>
      <c r="F23" s="100"/>
    </row>
    <row r="24" s="8" customFormat="1" ht="12.75"/>
    <row r="25" s="8" customFormat="1" ht="12.75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zoomScalePageLayoutView="0" workbookViewId="0" topLeftCell="A7">
      <selection activeCell="H8" sqref="H8"/>
    </sheetView>
  </sheetViews>
  <sheetFormatPr defaultColWidth="8.796875" defaultRowHeight="15"/>
  <cols>
    <col min="1" max="1" width="15.59765625" style="10" customWidth="1"/>
    <col min="2" max="6" width="7" style="10" customWidth="1"/>
    <col min="7" max="16384" width="8.8984375" style="10" customWidth="1"/>
  </cols>
  <sheetData>
    <row r="1" ht="15">
      <c r="A1" s="8" t="s">
        <v>402</v>
      </c>
    </row>
    <row r="2" spans="1:6" ht="27" customHeight="1">
      <c r="A2" s="646" t="s">
        <v>403</v>
      </c>
      <c r="B2" s="646"/>
      <c r="C2" s="646"/>
      <c r="D2" s="646"/>
      <c r="E2" s="646"/>
      <c r="F2" s="646"/>
    </row>
    <row r="3" spans="1:6" ht="20.25">
      <c r="A3" s="646" t="s">
        <v>404</v>
      </c>
      <c r="B3" s="646"/>
      <c r="C3" s="646"/>
      <c r="D3" s="646"/>
      <c r="E3" s="646"/>
      <c r="F3" s="646"/>
    </row>
    <row r="4" spans="1:6" ht="9.75" customHeight="1">
      <c r="A4" s="84"/>
      <c r="B4" s="84"/>
      <c r="C4" s="84"/>
      <c r="D4" s="84"/>
      <c r="E4" s="84"/>
      <c r="F4" s="84"/>
    </row>
    <row r="5" ht="21.75" customHeight="1">
      <c r="F5" s="49" t="s">
        <v>348</v>
      </c>
    </row>
    <row r="6" spans="1:6" s="8" customFormat="1" ht="27" customHeight="1">
      <c r="A6" s="205"/>
      <c r="B6" s="13">
        <v>2009</v>
      </c>
      <c r="C6" s="13">
        <v>2010</v>
      </c>
      <c r="D6" s="13">
        <v>2011</v>
      </c>
      <c r="E6" s="13">
        <v>2012</v>
      </c>
      <c r="F6" s="13">
        <v>2013</v>
      </c>
    </row>
    <row r="7" spans="1:6" s="8" customFormat="1" ht="7.5" customHeight="1">
      <c r="A7" s="93"/>
      <c r="B7" s="207"/>
      <c r="C7" s="207"/>
      <c r="D7" s="207"/>
      <c r="E7" s="207"/>
      <c r="F7" s="207"/>
    </row>
    <row r="8" spans="1:6" s="8" customFormat="1" ht="24.75" customHeight="1">
      <c r="A8" s="80" t="s">
        <v>237</v>
      </c>
      <c r="B8" s="163">
        <v>66.49</v>
      </c>
      <c r="C8" s="163">
        <v>68.11</v>
      </c>
      <c r="D8" s="163">
        <v>69.2</v>
      </c>
      <c r="E8" s="163">
        <f>'[2]bieu 26- SL ĐX'!E8/'[2]bieu 24- DT ĐX'!E7*10</f>
        <v>69.37995245641838</v>
      </c>
      <c r="F8" s="177">
        <f>'[2]b16-lúa ĐX'!C9</f>
        <v>68.30937212263687</v>
      </c>
    </row>
    <row r="9" spans="1:6" s="8" customFormat="1" ht="19.5" customHeight="1">
      <c r="A9" s="217" t="s">
        <v>365</v>
      </c>
      <c r="B9" s="155">
        <v>72</v>
      </c>
      <c r="C9" s="155">
        <v>72</v>
      </c>
      <c r="D9" s="155">
        <v>72</v>
      </c>
      <c r="E9" s="155">
        <f>'[2]bieu 26- SL ĐX'!E9/'[2]bieu 24- DT ĐX'!E8*10</f>
        <v>71.99170124481329</v>
      </c>
      <c r="F9" s="155">
        <f>'[2]b16-lúa ĐX'!C10</f>
        <v>74</v>
      </c>
    </row>
    <row r="10" spans="1:6" s="8" customFormat="1" ht="19.5" customHeight="1">
      <c r="A10" s="217" t="s">
        <v>366</v>
      </c>
      <c r="B10" s="155">
        <v>72</v>
      </c>
      <c r="C10" s="155">
        <v>72</v>
      </c>
      <c r="D10" s="155">
        <v>72</v>
      </c>
      <c r="E10" s="155">
        <f>'[2]bieu 26- SL ĐX'!E10/'[2]bieu 24- DT ĐX'!E9*10</f>
        <v>72</v>
      </c>
      <c r="F10" s="155">
        <f>'[2]b16-lúa ĐX'!C11</f>
        <v>74</v>
      </c>
    </row>
    <row r="11" spans="1:6" s="8" customFormat="1" ht="19.5" customHeight="1">
      <c r="A11" s="217" t="s">
        <v>367</v>
      </c>
      <c r="B11" s="155">
        <v>65</v>
      </c>
      <c r="C11" s="155">
        <v>67</v>
      </c>
      <c r="D11" s="155">
        <v>68</v>
      </c>
      <c r="E11" s="155">
        <f>'[2]bieu 26- SL ĐX'!E11/'[2]bieu 24- DT ĐX'!E10*10</f>
        <v>68</v>
      </c>
      <c r="F11" s="155">
        <f>'[2]b16-lúa ĐX'!C12</f>
        <v>67</v>
      </c>
    </row>
    <row r="12" spans="1:6" s="8" customFormat="1" ht="19.5" customHeight="1">
      <c r="A12" s="217" t="s">
        <v>368</v>
      </c>
      <c r="B12" s="155">
        <v>69</v>
      </c>
      <c r="C12" s="155">
        <v>70</v>
      </c>
      <c r="D12" s="155">
        <v>70</v>
      </c>
      <c r="E12" s="155">
        <f>'[2]bieu 26- SL ĐX'!E12/'[2]bieu 24- DT ĐX'!E11*10</f>
        <v>70</v>
      </c>
      <c r="F12" s="155">
        <f>'[2]b16-lúa ĐX'!C13</f>
        <v>70</v>
      </c>
    </row>
    <row r="13" spans="1:6" s="8" customFormat="1" ht="19.5" customHeight="1">
      <c r="A13" s="217" t="s">
        <v>369</v>
      </c>
      <c r="B13" s="155">
        <v>65</v>
      </c>
      <c r="C13" s="155">
        <v>67</v>
      </c>
      <c r="D13" s="155">
        <v>69.5</v>
      </c>
      <c r="E13" s="155">
        <f>'[2]bieu 26- SL ĐX'!E13/'[2]bieu 24- DT ĐX'!E12*10</f>
        <v>70</v>
      </c>
      <c r="F13" s="155">
        <f>'[2]b16-lúa ĐX'!C14</f>
        <v>68</v>
      </c>
    </row>
    <row r="14" spans="1:6" s="8" customFormat="1" ht="19.5" customHeight="1">
      <c r="A14" s="217" t="s">
        <v>370</v>
      </c>
      <c r="B14" s="155">
        <v>64</v>
      </c>
      <c r="C14" s="155">
        <v>67</v>
      </c>
      <c r="D14" s="155">
        <v>68</v>
      </c>
      <c r="E14" s="155">
        <f>'[2]bieu 26- SL ĐX'!E14/'[2]bieu 24- DT ĐX'!E13*10</f>
        <v>67.50108459869848</v>
      </c>
      <c r="F14" s="155">
        <f>'[2]b16-lúa ĐX'!C15</f>
        <v>63.15</v>
      </c>
    </row>
    <row r="15" spans="1:6" s="8" customFormat="1" ht="19.5" customHeight="1">
      <c r="A15" s="217" t="s">
        <v>371</v>
      </c>
      <c r="B15" s="155">
        <v>68</v>
      </c>
      <c r="C15" s="155">
        <v>68</v>
      </c>
      <c r="D15" s="155">
        <v>69</v>
      </c>
      <c r="E15" s="155">
        <f>'[2]bieu 26- SL ĐX'!E15/'[2]bieu 24- DT ĐX'!E14*10</f>
        <v>70</v>
      </c>
      <c r="F15" s="155">
        <f>'[2]b16-lúa ĐX'!C16</f>
        <v>70</v>
      </c>
    </row>
    <row r="16" spans="1:6" s="8" customFormat="1" ht="19.5" customHeight="1">
      <c r="A16" s="217" t="s">
        <v>372</v>
      </c>
      <c r="B16" s="155">
        <v>70</v>
      </c>
      <c r="C16" s="155">
        <v>70</v>
      </c>
      <c r="D16" s="155">
        <v>70</v>
      </c>
      <c r="E16" s="155">
        <f>'[2]bieu 26- SL ĐX'!E16/'[2]bieu 24- DT ĐX'!E15*10</f>
        <v>70</v>
      </c>
      <c r="F16" s="155">
        <f>'[2]b16-lúa ĐX'!C17</f>
        <v>64.47</v>
      </c>
    </row>
    <row r="17" spans="1:6" s="8" customFormat="1" ht="19.5" customHeight="1">
      <c r="A17" s="217" t="s">
        <v>373</v>
      </c>
      <c r="B17" s="155">
        <v>64</v>
      </c>
      <c r="C17" s="155">
        <v>67</v>
      </c>
      <c r="D17" s="155">
        <v>68</v>
      </c>
      <c r="E17" s="155">
        <f>'[2]bieu 26- SL ĐX'!E17/'[2]bieu 24- DT ĐX'!E16*10</f>
        <v>69.00071073205402</v>
      </c>
      <c r="F17" s="155">
        <f>'[2]b16-lúa ĐX'!C18</f>
        <v>69</v>
      </c>
    </row>
    <row r="18" spans="1:6" s="8" customFormat="1" ht="19.5" customHeight="1">
      <c r="A18" s="217" t="s">
        <v>374</v>
      </c>
      <c r="B18" s="155">
        <v>71</v>
      </c>
      <c r="C18" s="155">
        <v>72</v>
      </c>
      <c r="D18" s="155">
        <v>72</v>
      </c>
      <c r="E18" s="155">
        <f>'[2]bieu 26- SL ĐX'!E18/'[2]bieu 24- DT ĐX'!E17*10</f>
        <v>70.99971838918614</v>
      </c>
      <c r="F18" s="155">
        <f>'[2]b16-lúa ĐX'!C19</f>
        <v>71.62</v>
      </c>
    </row>
    <row r="19" spans="1:6" s="8" customFormat="1" ht="19.5" customHeight="1">
      <c r="A19" s="217" t="s">
        <v>375</v>
      </c>
      <c r="B19" s="155">
        <v>65</v>
      </c>
      <c r="C19" s="155">
        <v>67</v>
      </c>
      <c r="D19" s="155">
        <v>68</v>
      </c>
      <c r="E19" s="155">
        <f>'[2]bieu 26- SL ĐX'!E19/'[2]bieu 24- DT ĐX'!E18*10</f>
        <v>68</v>
      </c>
      <c r="F19" s="155">
        <f>'[2]b16-lúa ĐX'!C20</f>
        <v>68</v>
      </c>
    </row>
    <row r="20" spans="1:6" s="8" customFormat="1" ht="19.5" customHeight="1">
      <c r="A20" s="217" t="s">
        <v>376</v>
      </c>
      <c r="B20" s="155">
        <v>65</v>
      </c>
      <c r="C20" s="155">
        <v>66.55</v>
      </c>
      <c r="D20" s="155">
        <v>68</v>
      </c>
      <c r="E20" s="155">
        <f>'[2]bieu 26- SL ĐX'!E20/'[2]bieu 24- DT ĐX'!E19*10</f>
        <v>68.00213106020246</v>
      </c>
      <c r="F20" s="155">
        <f>'[2]b16-lúa ĐX'!C21</f>
        <v>68</v>
      </c>
    </row>
    <row r="21" spans="1:6" s="8" customFormat="1" ht="19.5" customHeight="1">
      <c r="A21" s="217" t="s">
        <v>377</v>
      </c>
      <c r="B21" s="155">
        <v>68</v>
      </c>
      <c r="C21" s="155">
        <v>68</v>
      </c>
      <c r="D21" s="155">
        <v>71.21</v>
      </c>
      <c r="E21" s="155">
        <f>'[2]bieu 26- SL ĐX'!E21/'[2]bieu 24- DT ĐX'!E20*10</f>
        <v>71.00181488203268</v>
      </c>
      <c r="F21" s="155">
        <f>'[2]b16-lúa ĐX'!C22</f>
        <v>69.91</v>
      </c>
    </row>
    <row r="22" spans="1:6" s="8" customFormat="1" ht="19.5" customHeight="1">
      <c r="A22" s="217" t="s">
        <v>378</v>
      </c>
      <c r="B22" s="155">
        <v>67</v>
      </c>
      <c r="C22" s="155">
        <v>68</v>
      </c>
      <c r="D22" s="155">
        <v>69</v>
      </c>
      <c r="E22" s="155">
        <f>'[2]bieu 26- SL ĐX'!E22/'[2]bieu 24- DT ĐX'!E21*10</f>
        <v>69.50067249495629</v>
      </c>
      <c r="F22" s="155">
        <f>'[2]b16-lúa ĐX'!C23</f>
        <v>69.5</v>
      </c>
    </row>
    <row r="23" spans="1:6" s="8" customFormat="1" ht="19.5" customHeight="1">
      <c r="A23" s="217" t="s">
        <v>379</v>
      </c>
      <c r="B23" s="155">
        <v>65.58</v>
      </c>
      <c r="C23" s="155">
        <v>68</v>
      </c>
      <c r="D23" s="155">
        <v>69</v>
      </c>
      <c r="E23" s="155">
        <f>'[2]bieu 26- SL ĐX'!E23/'[2]bieu 24- DT ĐX'!E22*10</f>
        <v>68.99927483683828</v>
      </c>
      <c r="F23" s="155">
        <f>'[2]b16-lúa ĐX'!C24</f>
        <v>66.3</v>
      </c>
    </row>
    <row r="24" spans="1:6" s="8" customFormat="1" ht="4.5" customHeight="1">
      <c r="A24" s="64"/>
      <c r="B24" s="64"/>
      <c r="C24" s="64"/>
      <c r="D24" s="64"/>
      <c r="E24" s="64"/>
      <c r="F24" s="64"/>
    </row>
    <row r="25" s="8" customFormat="1" ht="12.75"/>
    <row r="26" s="8" customFormat="1" ht="12.75"/>
    <row r="27" s="8" customFormat="1" ht="12.75"/>
    <row r="28" s="8" customFormat="1" ht="18.75" customHeight="1"/>
    <row r="29" s="8" customFormat="1" ht="12.75"/>
    <row r="30" s="8" customFormat="1" ht="12.75"/>
    <row r="31" s="8" customFormat="1" ht="12.75"/>
    <row r="32" ht="15">
      <c r="A32" s="9"/>
    </row>
  </sheetData>
  <sheetProtection/>
  <mergeCells count="2">
    <mergeCell ref="A2:F2"/>
    <mergeCell ref="A3:F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PageLayoutView="0" workbookViewId="0" topLeftCell="A1">
      <selection activeCell="G8" sqref="G8"/>
    </sheetView>
  </sheetViews>
  <sheetFormatPr defaultColWidth="8.796875" defaultRowHeight="15"/>
  <cols>
    <col min="1" max="1" width="14.19921875" style="10" customWidth="1"/>
    <col min="2" max="6" width="8" style="10" customWidth="1"/>
    <col min="7" max="16384" width="8.8984375" style="10" customWidth="1"/>
  </cols>
  <sheetData>
    <row r="1" ht="17.25" customHeight="1">
      <c r="A1" s="8" t="s">
        <v>407</v>
      </c>
    </row>
    <row r="2" spans="1:6" ht="32.25" customHeight="1">
      <c r="A2" s="646" t="s">
        <v>405</v>
      </c>
      <c r="B2" s="646"/>
      <c r="C2" s="646"/>
      <c r="D2" s="646"/>
      <c r="E2" s="646"/>
      <c r="F2" s="646"/>
    </row>
    <row r="3" spans="1:6" ht="20.25">
      <c r="A3" s="646" t="s">
        <v>406</v>
      </c>
      <c r="B3" s="646"/>
      <c r="C3" s="646"/>
      <c r="D3" s="646"/>
      <c r="E3" s="646"/>
      <c r="F3" s="646"/>
    </row>
    <row r="4" spans="1:6" ht="9.75" customHeight="1">
      <c r="A4" s="84"/>
      <c r="B4" s="84"/>
      <c r="C4" s="84"/>
      <c r="D4" s="84"/>
      <c r="E4" s="84"/>
      <c r="F4" s="84"/>
    </row>
    <row r="5" ht="21.75" customHeight="1">
      <c r="F5" s="49" t="s">
        <v>359</v>
      </c>
    </row>
    <row r="6" spans="1:6" s="8" customFormat="1" ht="27" customHeight="1">
      <c r="A6" s="205"/>
      <c r="B6" s="13">
        <v>2009</v>
      </c>
      <c r="C6" s="13">
        <v>2010</v>
      </c>
      <c r="D6" s="13">
        <v>2011</v>
      </c>
      <c r="E6" s="13">
        <v>2012</v>
      </c>
      <c r="F6" s="13">
        <v>2013</v>
      </c>
    </row>
    <row r="7" spans="1:6" s="8" customFormat="1" ht="7.5" customHeight="1">
      <c r="A7" s="93"/>
      <c r="B7" s="207"/>
      <c r="C7" s="207"/>
      <c r="D7" s="207"/>
      <c r="E7" s="207"/>
      <c r="F7" s="207"/>
    </row>
    <row r="8" spans="1:6" s="8" customFormat="1" ht="20.25" customHeight="1">
      <c r="A8" s="80" t="s">
        <v>237</v>
      </c>
      <c r="B8" s="164">
        <v>265295</v>
      </c>
      <c r="C8" s="436">
        <f>SUM(C9:C24)</f>
        <v>272161.6</v>
      </c>
      <c r="D8" s="436">
        <f>SUM(D9:D24)</f>
        <v>276903.4</v>
      </c>
      <c r="E8" s="179">
        <f>SUM(E9:E24)</f>
        <v>280184</v>
      </c>
      <c r="F8" s="179">
        <f>'[2]b16-lúa ĐX'!D9</f>
        <v>278948.15199999994</v>
      </c>
    </row>
    <row r="9" spans="1:6" s="8" customFormat="1" ht="19.5" customHeight="1">
      <c r="A9" s="217" t="s">
        <v>365</v>
      </c>
      <c r="B9" s="169">
        <v>3492</v>
      </c>
      <c r="C9" s="178">
        <v>3470.4</v>
      </c>
      <c r="D9" s="178">
        <v>3456</v>
      </c>
      <c r="E9" s="180">
        <v>3470</v>
      </c>
      <c r="F9" s="180">
        <f>'[2]b16-lúa ĐX'!D10</f>
        <v>2997</v>
      </c>
    </row>
    <row r="10" spans="1:6" s="8" customFormat="1" ht="19.5" customHeight="1">
      <c r="A10" s="217" t="s">
        <v>366</v>
      </c>
      <c r="B10" s="169">
        <v>4680</v>
      </c>
      <c r="C10" s="178">
        <v>4680</v>
      </c>
      <c r="D10" s="178">
        <v>4680</v>
      </c>
      <c r="E10" s="180">
        <v>4680</v>
      </c>
      <c r="F10" s="180">
        <f>'[2]b16-lúa ĐX'!D11</f>
        <v>4810</v>
      </c>
    </row>
    <row r="11" spans="1:6" s="8" customFormat="1" ht="19.5" customHeight="1">
      <c r="A11" s="217" t="s">
        <v>367</v>
      </c>
      <c r="B11" s="169">
        <v>14170</v>
      </c>
      <c r="C11" s="178">
        <v>14606</v>
      </c>
      <c r="D11" s="178">
        <v>14824</v>
      </c>
      <c r="E11" s="180">
        <v>14824</v>
      </c>
      <c r="F11" s="180">
        <f>'[2]b16-lúa ĐX'!D12</f>
        <v>14532.3</v>
      </c>
    </row>
    <row r="12" spans="1:6" s="8" customFormat="1" ht="19.5" customHeight="1">
      <c r="A12" s="217" t="s">
        <v>368</v>
      </c>
      <c r="B12" s="169">
        <v>9328.8</v>
      </c>
      <c r="C12" s="178">
        <v>9520</v>
      </c>
      <c r="D12" s="178">
        <v>9590</v>
      </c>
      <c r="E12" s="180">
        <v>10059</v>
      </c>
      <c r="F12" s="180">
        <f>'[2]b16-lúa ĐX'!D13</f>
        <v>10290</v>
      </c>
    </row>
    <row r="13" spans="1:6" s="8" customFormat="1" ht="19.5" customHeight="1">
      <c r="A13" s="217" t="s">
        <v>369</v>
      </c>
      <c r="B13" s="169">
        <v>20800</v>
      </c>
      <c r="C13" s="178">
        <v>21373</v>
      </c>
      <c r="D13" s="178">
        <v>22657</v>
      </c>
      <c r="E13" s="180">
        <v>22890</v>
      </c>
      <c r="F13" s="180">
        <f>'[2]b16-lúa ĐX'!D14</f>
        <v>22202</v>
      </c>
    </row>
    <row r="14" spans="1:6" s="8" customFormat="1" ht="19.5" customHeight="1">
      <c r="A14" s="217" t="s">
        <v>370</v>
      </c>
      <c r="B14" s="169">
        <v>28985.6</v>
      </c>
      <c r="C14" s="178">
        <v>30719.5</v>
      </c>
      <c r="D14" s="178">
        <v>31123.6</v>
      </c>
      <c r="E14" s="180">
        <v>31118</v>
      </c>
      <c r="F14" s="180">
        <f>'[2]b16-lúa ĐX'!D15</f>
        <v>29049</v>
      </c>
    </row>
    <row r="15" spans="1:6" s="8" customFormat="1" ht="19.5" customHeight="1">
      <c r="A15" s="217" t="s">
        <v>371</v>
      </c>
      <c r="B15" s="169">
        <v>11696</v>
      </c>
      <c r="C15" s="178">
        <v>11696</v>
      </c>
      <c r="D15" s="178">
        <v>11868</v>
      </c>
      <c r="E15" s="180">
        <v>12040</v>
      </c>
      <c r="F15" s="180">
        <f>'[2]b16-lúa ĐX'!D16</f>
        <v>12040</v>
      </c>
    </row>
    <row r="16" spans="1:6" s="8" customFormat="1" ht="19.5" customHeight="1">
      <c r="A16" s="217" t="s">
        <v>372</v>
      </c>
      <c r="B16" s="169">
        <v>14980</v>
      </c>
      <c r="C16" s="178">
        <v>14980</v>
      </c>
      <c r="D16" s="178">
        <v>14980</v>
      </c>
      <c r="E16" s="180">
        <v>15330</v>
      </c>
      <c r="F16" s="180">
        <f>'[2]b16-lúa ĐX'!D17</f>
        <v>14118.929999999998</v>
      </c>
    </row>
    <row r="17" spans="1:6" s="8" customFormat="1" ht="19.5" customHeight="1">
      <c r="A17" s="217" t="s">
        <v>373</v>
      </c>
      <c r="B17" s="169">
        <v>44672</v>
      </c>
      <c r="C17" s="178">
        <v>46786.1</v>
      </c>
      <c r="D17" s="178">
        <v>48055.6</v>
      </c>
      <c r="E17" s="180">
        <v>48542</v>
      </c>
      <c r="F17" s="180">
        <f>'[2]b16-lúa ĐX'!D18</f>
        <v>51750</v>
      </c>
    </row>
    <row r="18" spans="1:6" s="8" customFormat="1" ht="19.5" customHeight="1">
      <c r="A18" s="217" t="s">
        <v>374</v>
      </c>
      <c r="B18" s="169">
        <v>24523.4</v>
      </c>
      <c r="C18" s="178">
        <v>24912</v>
      </c>
      <c r="D18" s="178">
        <v>24912</v>
      </c>
      <c r="E18" s="180">
        <v>25212</v>
      </c>
      <c r="F18" s="180">
        <f>'[2]b16-lúa ĐX'!D19</f>
        <v>25217.402000000002</v>
      </c>
    </row>
    <row r="19" spans="1:6" s="8" customFormat="1" ht="19.5" customHeight="1">
      <c r="A19" s="217" t="s">
        <v>375</v>
      </c>
      <c r="B19" s="169">
        <v>8450</v>
      </c>
      <c r="C19" s="178">
        <v>8710</v>
      </c>
      <c r="D19" s="178">
        <v>8840</v>
      </c>
      <c r="E19" s="180">
        <v>8840</v>
      </c>
      <c r="F19" s="180">
        <f>'[2]b16-lúa ĐX'!D20</f>
        <v>9860</v>
      </c>
    </row>
    <row r="20" spans="1:6" s="8" customFormat="1" ht="19.5" customHeight="1">
      <c r="A20" s="217" t="s">
        <v>376</v>
      </c>
      <c r="B20" s="169">
        <v>12200.5</v>
      </c>
      <c r="C20" s="178">
        <v>12511.4</v>
      </c>
      <c r="D20" s="178">
        <v>12763.6</v>
      </c>
      <c r="E20" s="180">
        <v>12764</v>
      </c>
      <c r="F20" s="180">
        <f>'[2]b16-lúa ĐX'!D21</f>
        <v>12763.6</v>
      </c>
    </row>
    <row r="21" spans="1:6" s="8" customFormat="1" ht="19.5" customHeight="1">
      <c r="A21" s="217" t="s">
        <v>377</v>
      </c>
      <c r="B21" s="169">
        <v>18700</v>
      </c>
      <c r="C21" s="178">
        <v>18700</v>
      </c>
      <c r="D21" s="178">
        <v>19584</v>
      </c>
      <c r="E21" s="180">
        <v>19561</v>
      </c>
      <c r="F21" s="180">
        <f>'[2]b16-lúa ĐX'!D22</f>
        <v>19225.25</v>
      </c>
    </row>
    <row r="22" spans="1:6" s="8" customFormat="1" ht="19.5" customHeight="1">
      <c r="A22" s="217" t="s">
        <v>378</v>
      </c>
      <c r="B22" s="169">
        <v>40354.1</v>
      </c>
      <c r="C22" s="178">
        <v>40956.4</v>
      </c>
      <c r="D22" s="178">
        <v>40875.6</v>
      </c>
      <c r="E22" s="180">
        <v>41339</v>
      </c>
      <c r="F22" s="180">
        <f>'[2]b16-lúa ĐX'!D23</f>
        <v>41248.25</v>
      </c>
    </row>
    <row r="23" spans="1:6" s="8" customFormat="1" ht="19.5" customHeight="1">
      <c r="A23" s="217" t="s">
        <v>379</v>
      </c>
      <c r="B23" s="169">
        <v>8262.6</v>
      </c>
      <c r="C23" s="178">
        <v>8540.8</v>
      </c>
      <c r="D23" s="178">
        <v>8694</v>
      </c>
      <c r="E23" s="180">
        <v>9515</v>
      </c>
      <c r="F23" s="180">
        <f>'[2]b16-lúa ĐX'!D24</f>
        <v>8844.42</v>
      </c>
    </row>
    <row r="24" spans="1:6" s="8" customFormat="1" ht="4.5" customHeight="1">
      <c r="A24" s="64"/>
      <c r="B24" s="64"/>
      <c r="C24" s="64"/>
      <c r="D24" s="64"/>
      <c r="E24" s="64"/>
      <c r="F24" s="64"/>
    </row>
    <row r="25" s="8" customFormat="1" ht="12.75"/>
  </sheetData>
  <sheetProtection/>
  <mergeCells count="2">
    <mergeCell ref="A2:F2"/>
    <mergeCell ref="A3:F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H9" sqref="H9"/>
    </sheetView>
  </sheetViews>
  <sheetFormatPr defaultColWidth="8.796875" defaultRowHeight="15"/>
  <cols>
    <col min="1" max="1" width="16.69921875" style="10" customWidth="1"/>
    <col min="2" max="4" width="6.69921875" style="10" customWidth="1"/>
    <col min="5" max="5" width="6.59765625" style="10" customWidth="1"/>
    <col min="6" max="6" width="6.69921875" style="10" customWidth="1"/>
    <col min="7" max="16384" width="8.8984375" style="10" customWidth="1"/>
  </cols>
  <sheetData>
    <row r="1" spans="1:2" ht="15">
      <c r="A1" s="8" t="s">
        <v>408</v>
      </c>
      <c r="B1" s="8"/>
    </row>
    <row r="2" spans="1:6" ht="30" customHeight="1">
      <c r="A2" s="646" t="s">
        <v>409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1.75" customHeight="1">
      <c r="F4" s="49" t="s">
        <v>343</v>
      </c>
    </row>
    <row r="5" spans="1:6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ht="7.5" customHeight="1">
      <c r="A6" s="93"/>
      <c r="B6" s="207"/>
      <c r="C6" s="207"/>
      <c r="D6" s="207"/>
      <c r="E6" s="207"/>
      <c r="F6" s="207"/>
    </row>
    <row r="7" spans="1:6" s="8" customFormat="1" ht="21.75" customHeight="1">
      <c r="A7" s="80" t="s">
        <v>237</v>
      </c>
      <c r="B7" s="515">
        <v>40433</v>
      </c>
      <c r="C7" s="515">
        <f>SUM(C8:C23)</f>
        <v>40909</v>
      </c>
      <c r="D7" s="515">
        <f>SUM(D8:D23)</f>
        <v>41395</v>
      </c>
      <c r="E7" s="515">
        <f>SUM(E8:E23)</f>
        <v>41707</v>
      </c>
      <c r="F7" s="515">
        <f>'[2]b17-lúa HT'!B9</f>
        <v>41477</v>
      </c>
    </row>
    <row r="8" spans="1:6" s="8" customFormat="1" ht="19.5" customHeight="1">
      <c r="A8" s="217" t="s">
        <v>365</v>
      </c>
      <c r="B8" s="516">
        <v>510</v>
      </c>
      <c r="C8" s="516">
        <v>503</v>
      </c>
      <c r="D8" s="516">
        <v>515</v>
      </c>
      <c r="E8" s="516">
        <v>520</v>
      </c>
      <c r="F8" s="516">
        <f>'[2]b17-lúa HT'!B10</f>
        <v>456</v>
      </c>
    </row>
    <row r="9" spans="1:6" s="8" customFormat="1" ht="19.5" customHeight="1">
      <c r="A9" s="217" t="s">
        <v>366</v>
      </c>
      <c r="B9" s="516">
        <v>650</v>
      </c>
      <c r="C9" s="516">
        <v>650</v>
      </c>
      <c r="D9" s="516">
        <v>650</v>
      </c>
      <c r="E9" s="516">
        <v>650</v>
      </c>
      <c r="F9" s="516">
        <f>'[2]b17-lúa HT'!B11</f>
        <v>650</v>
      </c>
    </row>
    <row r="10" spans="1:6" s="8" customFormat="1" ht="19.5" customHeight="1">
      <c r="A10" s="217" t="s">
        <v>367</v>
      </c>
      <c r="B10" s="516">
        <v>2180</v>
      </c>
      <c r="C10" s="516">
        <v>2168</v>
      </c>
      <c r="D10" s="516">
        <v>2180</v>
      </c>
      <c r="E10" s="516">
        <v>2180</v>
      </c>
      <c r="F10" s="516">
        <f>'[2]b17-lúa HT'!B12</f>
        <v>2109</v>
      </c>
    </row>
    <row r="11" spans="1:6" s="8" customFormat="1" ht="19.5" customHeight="1">
      <c r="A11" s="217" t="s">
        <v>368</v>
      </c>
      <c r="B11" s="516">
        <v>1652</v>
      </c>
      <c r="C11" s="516">
        <v>1652</v>
      </c>
      <c r="D11" s="516">
        <v>1350</v>
      </c>
      <c r="E11" s="516">
        <v>1652</v>
      </c>
      <c r="F11" s="516">
        <f>'[2]b17-lúa HT'!B13</f>
        <v>1652</v>
      </c>
    </row>
    <row r="12" spans="1:6" s="8" customFormat="1" ht="19.5" customHeight="1">
      <c r="A12" s="217" t="s">
        <v>369</v>
      </c>
      <c r="B12" s="516">
        <v>3200</v>
      </c>
      <c r="C12" s="516">
        <v>3207</v>
      </c>
      <c r="D12" s="516">
        <v>3200</v>
      </c>
      <c r="E12" s="516">
        <v>3258</v>
      </c>
      <c r="F12" s="516">
        <f>'[2]b17-lúa HT'!B14</f>
        <v>3242</v>
      </c>
    </row>
    <row r="13" spans="1:6" s="8" customFormat="1" ht="19.5" customHeight="1">
      <c r="A13" s="217" t="s">
        <v>370</v>
      </c>
      <c r="B13" s="516">
        <v>3908</v>
      </c>
      <c r="C13" s="516">
        <v>4700</v>
      </c>
      <c r="D13" s="516">
        <v>4800</v>
      </c>
      <c r="E13" s="516">
        <v>4541</v>
      </c>
      <c r="F13" s="516">
        <f>'[2]b17-lúa HT'!B15</f>
        <v>4365</v>
      </c>
    </row>
    <row r="14" spans="1:6" s="8" customFormat="1" ht="19.5" customHeight="1">
      <c r="A14" s="217" t="s">
        <v>371</v>
      </c>
      <c r="B14" s="516">
        <v>1940</v>
      </c>
      <c r="C14" s="516">
        <v>1940</v>
      </c>
      <c r="D14" s="516">
        <v>1940</v>
      </c>
      <c r="E14" s="516">
        <v>1940</v>
      </c>
      <c r="F14" s="516">
        <f>'[2]b17-lúa HT'!B16</f>
        <v>1940</v>
      </c>
    </row>
    <row r="15" spans="1:6" s="8" customFormat="1" ht="19.5" customHeight="1">
      <c r="A15" s="217" t="s">
        <v>372</v>
      </c>
      <c r="B15" s="516">
        <v>2240</v>
      </c>
      <c r="C15" s="516">
        <v>2245</v>
      </c>
      <c r="D15" s="516">
        <v>2245</v>
      </c>
      <c r="E15" s="516">
        <v>2270</v>
      </c>
      <c r="F15" s="516">
        <f>'[2]b17-lúa HT'!B17</f>
        <v>2270</v>
      </c>
    </row>
    <row r="16" spans="1:6" s="8" customFormat="1" ht="19.5" customHeight="1">
      <c r="A16" s="217" t="s">
        <v>373</v>
      </c>
      <c r="B16" s="516">
        <v>6740</v>
      </c>
      <c r="C16" s="516">
        <v>6633</v>
      </c>
      <c r="D16" s="516">
        <v>7055</v>
      </c>
      <c r="E16" s="516">
        <v>6755</v>
      </c>
      <c r="F16" s="516">
        <f>'[2]b17-lúa HT'!B18</f>
        <v>7400</v>
      </c>
    </row>
    <row r="17" spans="1:6" s="8" customFormat="1" ht="19.5" customHeight="1">
      <c r="A17" s="217" t="s">
        <v>374</v>
      </c>
      <c r="B17" s="516">
        <v>3454</v>
      </c>
      <c r="C17" s="516">
        <v>3460</v>
      </c>
      <c r="D17" s="516">
        <v>3630</v>
      </c>
      <c r="E17" s="516">
        <v>3551</v>
      </c>
      <c r="F17" s="516">
        <f>'[2]b17-lúa HT'!B19</f>
        <v>3521</v>
      </c>
    </row>
    <row r="18" spans="1:6" s="8" customFormat="1" ht="19.5" customHeight="1">
      <c r="A18" s="217" t="s">
        <v>375</v>
      </c>
      <c r="B18" s="516">
        <v>1450</v>
      </c>
      <c r="C18" s="516">
        <v>1300</v>
      </c>
      <c r="D18" s="516">
        <v>1315</v>
      </c>
      <c r="E18" s="516">
        <v>1750</v>
      </c>
      <c r="F18" s="516">
        <f>'[2]b17-lúa HT'!B20</f>
        <v>1522</v>
      </c>
    </row>
    <row r="19" spans="1:6" s="8" customFormat="1" ht="19.5" customHeight="1">
      <c r="A19" s="217" t="s">
        <v>376</v>
      </c>
      <c r="B19" s="516">
        <v>1650</v>
      </c>
      <c r="C19" s="516">
        <v>1880</v>
      </c>
      <c r="D19" s="516">
        <v>1880</v>
      </c>
      <c r="E19" s="516">
        <v>1987</v>
      </c>
      <c r="F19" s="516">
        <f>'[2]b17-lúa HT'!B21</f>
        <v>1877</v>
      </c>
    </row>
    <row r="20" spans="1:6" s="8" customFormat="1" ht="19.5" customHeight="1">
      <c r="A20" s="217" t="s">
        <v>377</v>
      </c>
      <c r="B20" s="516">
        <v>2958</v>
      </c>
      <c r="C20" s="516">
        <v>2950</v>
      </c>
      <c r="D20" s="516">
        <v>2950</v>
      </c>
      <c r="E20" s="516">
        <v>2970</v>
      </c>
      <c r="F20" s="516">
        <f>'[2]b17-lúa HT'!B22</f>
        <v>2750</v>
      </c>
    </row>
    <row r="21" spans="1:6" s="8" customFormat="1" ht="19.5" customHeight="1">
      <c r="A21" s="217" t="s">
        <v>378</v>
      </c>
      <c r="B21" s="516">
        <v>6023</v>
      </c>
      <c r="C21" s="516">
        <v>6011</v>
      </c>
      <c r="D21" s="516">
        <v>5973</v>
      </c>
      <c r="E21" s="516">
        <v>5953</v>
      </c>
      <c r="F21" s="516">
        <f>'[2]b17-lúa HT'!B23</f>
        <v>5930</v>
      </c>
    </row>
    <row r="22" spans="1:6" s="8" customFormat="1" ht="19.5" customHeight="1">
      <c r="A22" s="217" t="s">
        <v>379</v>
      </c>
      <c r="B22" s="516">
        <v>1878</v>
      </c>
      <c r="C22" s="516">
        <v>1610</v>
      </c>
      <c r="D22" s="516">
        <v>1712</v>
      </c>
      <c r="E22" s="516">
        <v>1730</v>
      </c>
      <c r="F22" s="516">
        <f>'[2]b17-lúa HT'!B24</f>
        <v>1793</v>
      </c>
    </row>
    <row r="23" spans="1:6" s="8" customFormat="1" ht="4.5" customHeight="1">
      <c r="A23" s="64"/>
      <c r="B23" s="64"/>
      <c r="C23" s="64"/>
      <c r="D23" s="64"/>
      <c r="E23" s="64"/>
      <c r="F23" s="64"/>
    </row>
    <row r="24" s="8" customFormat="1" ht="12.75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H10" sqref="H10"/>
    </sheetView>
  </sheetViews>
  <sheetFormatPr defaultColWidth="8.796875" defaultRowHeight="15"/>
  <cols>
    <col min="1" max="1" width="16" style="10" customWidth="1"/>
    <col min="2" max="6" width="6.796875" style="10" customWidth="1"/>
    <col min="7" max="16384" width="8.8984375" style="10" customWidth="1"/>
  </cols>
  <sheetData>
    <row r="1" ht="15">
      <c r="A1" s="8" t="s">
        <v>410</v>
      </c>
    </row>
    <row r="2" spans="1:6" ht="30" customHeight="1">
      <c r="A2" s="646" t="s">
        <v>411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1.75" customHeight="1">
      <c r="F4" s="49" t="s">
        <v>348</v>
      </c>
    </row>
    <row r="5" spans="1:6" s="8" customFormat="1" ht="27" customHeight="1">
      <c r="A5" s="205"/>
      <c r="B5" s="438">
        <v>2009</v>
      </c>
      <c r="C5" s="438">
        <v>2010</v>
      </c>
      <c r="D5" s="438">
        <v>2011</v>
      </c>
      <c r="E5" s="438">
        <v>2012</v>
      </c>
      <c r="F5" s="438">
        <v>2013</v>
      </c>
    </row>
    <row r="6" spans="1:6" s="8" customFormat="1" ht="7.5" customHeight="1">
      <c r="A6" s="206"/>
      <c r="B6" s="207"/>
      <c r="C6" s="207"/>
      <c r="D6" s="207"/>
      <c r="E6" s="207"/>
      <c r="F6" s="207"/>
    </row>
    <row r="7" spans="1:6" s="8" customFormat="1" ht="19.5" customHeight="1">
      <c r="A7" s="80" t="s">
        <v>237</v>
      </c>
      <c r="B7" s="281">
        <v>45.63</v>
      </c>
      <c r="C7" s="281">
        <v>47.94</v>
      </c>
      <c r="D7" s="281">
        <v>49.48</v>
      </c>
      <c r="E7" s="281">
        <f>'[2]bieu 29- SL HT'!E7/'[2]bieu 27- DT HT'!E7*10</f>
        <v>48.336969813220804</v>
      </c>
      <c r="F7" s="281">
        <f>'[2]b17-lúa HT'!C9</f>
        <v>48.83875400824554</v>
      </c>
    </row>
    <row r="8" spans="1:6" s="8" customFormat="1" ht="19.5" customHeight="1">
      <c r="A8" s="217" t="s">
        <v>365</v>
      </c>
      <c r="B8" s="154">
        <v>49</v>
      </c>
      <c r="C8" s="154">
        <v>49.5</v>
      </c>
      <c r="D8" s="154">
        <v>50.8</v>
      </c>
      <c r="E8" s="154">
        <f>'[2]bieu 29- SL HT'!E8/'[2]bieu 27- DT HT'!E8*10</f>
        <v>49</v>
      </c>
      <c r="F8" s="154">
        <f>'[2]b17-lúa HT'!C10</f>
        <v>51</v>
      </c>
    </row>
    <row r="9" spans="1:6" s="8" customFormat="1" ht="19.5" customHeight="1">
      <c r="A9" s="217" t="s">
        <v>366</v>
      </c>
      <c r="B9" s="154">
        <v>49</v>
      </c>
      <c r="C9" s="154">
        <v>49.5</v>
      </c>
      <c r="D9" s="154">
        <v>50.8</v>
      </c>
      <c r="E9" s="154">
        <f>'[2]bieu 29- SL HT'!E9/'[2]bieu 27- DT HT'!E9*10</f>
        <v>49.50769230769231</v>
      </c>
      <c r="F9" s="154">
        <f>'[2]b17-lúa HT'!C11</f>
        <v>51</v>
      </c>
    </row>
    <row r="10" spans="1:6" s="8" customFormat="1" ht="19.5" customHeight="1">
      <c r="A10" s="217" t="s">
        <v>367</v>
      </c>
      <c r="B10" s="154">
        <v>45</v>
      </c>
      <c r="C10" s="154">
        <v>48</v>
      </c>
      <c r="D10" s="154">
        <v>49.5</v>
      </c>
      <c r="E10" s="154">
        <f>'[2]bieu 29- SL HT'!E10/'[2]bieu 27- DT HT'!E10*10</f>
        <v>47.5</v>
      </c>
      <c r="F10" s="154">
        <f>'[2]b17-lúa HT'!C12</f>
        <v>48</v>
      </c>
    </row>
    <row r="11" spans="1:6" s="8" customFormat="1" ht="19.5" customHeight="1">
      <c r="A11" s="217" t="s">
        <v>368</v>
      </c>
      <c r="B11" s="154">
        <v>48</v>
      </c>
      <c r="C11" s="154">
        <v>48</v>
      </c>
      <c r="D11" s="154">
        <v>50.5</v>
      </c>
      <c r="E11" s="154">
        <f>'[2]bieu 29- SL HT'!E11/'[2]bieu 27- DT HT'!E11*10</f>
        <v>48.00242130750605</v>
      </c>
      <c r="F11" s="154">
        <f>'[2]b17-lúa HT'!C13</f>
        <v>49</v>
      </c>
    </row>
    <row r="12" spans="1:6" s="8" customFormat="1" ht="19.5" customHeight="1">
      <c r="A12" s="217" t="s">
        <v>369</v>
      </c>
      <c r="B12" s="154">
        <v>45</v>
      </c>
      <c r="C12" s="154">
        <v>47.5</v>
      </c>
      <c r="D12" s="154">
        <v>49</v>
      </c>
      <c r="E12" s="154">
        <f>'[2]bieu 29- SL HT'!E12/'[2]bieu 27- DT HT'!E12*10</f>
        <v>47.50153468385513</v>
      </c>
      <c r="F12" s="154">
        <f>'[2]b17-lúa HT'!C14</f>
        <v>48.5</v>
      </c>
    </row>
    <row r="13" spans="1:6" s="8" customFormat="1" ht="19.5" customHeight="1">
      <c r="A13" s="217" t="s">
        <v>370</v>
      </c>
      <c r="B13" s="154">
        <v>44</v>
      </c>
      <c r="C13" s="154">
        <v>47</v>
      </c>
      <c r="D13" s="154">
        <v>48.5</v>
      </c>
      <c r="E13" s="154">
        <f>'[2]bieu 29- SL HT'!E13/'[2]bieu 27- DT HT'!E13*10</f>
        <v>48.00044043162299</v>
      </c>
      <c r="F13" s="154">
        <f>'[2]b17-lúa HT'!C15</f>
        <v>48.5</v>
      </c>
    </row>
    <row r="14" spans="1:6" s="8" customFormat="1" ht="19.5" customHeight="1">
      <c r="A14" s="217" t="s">
        <v>371</v>
      </c>
      <c r="B14" s="154">
        <v>49</v>
      </c>
      <c r="C14" s="154">
        <v>49</v>
      </c>
      <c r="D14" s="154">
        <v>50.5</v>
      </c>
      <c r="E14" s="154">
        <f>'[2]bieu 29- SL HT'!E14/'[2]bieu 27- DT HT'!E14*10</f>
        <v>48.5</v>
      </c>
      <c r="F14" s="154">
        <f>'[2]b17-lúa HT'!C16</f>
        <v>49</v>
      </c>
    </row>
    <row r="15" spans="1:6" s="8" customFormat="1" ht="19.5" customHeight="1">
      <c r="A15" s="217" t="s">
        <v>372</v>
      </c>
      <c r="B15" s="154">
        <v>48</v>
      </c>
      <c r="C15" s="154">
        <v>48</v>
      </c>
      <c r="D15" s="154">
        <v>50.5</v>
      </c>
      <c r="E15" s="154">
        <f>'[2]bieu 29- SL HT'!E15/'[2]bieu 27- DT HT'!E15*10</f>
        <v>48.502202643171806</v>
      </c>
      <c r="F15" s="154">
        <f>'[2]b17-lúa HT'!C17</f>
        <v>49.5</v>
      </c>
    </row>
    <row r="16" spans="1:6" s="8" customFormat="1" ht="19.5" customHeight="1">
      <c r="A16" s="217" t="s">
        <v>373</v>
      </c>
      <c r="B16" s="154">
        <v>44.5</v>
      </c>
      <c r="C16" s="154">
        <v>47.63</v>
      </c>
      <c r="D16" s="154">
        <v>49</v>
      </c>
      <c r="E16" s="154">
        <f>'[2]bieu 29- SL HT'!E16/'[2]bieu 27- DT HT'!E16*10</f>
        <v>48.500370096225026</v>
      </c>
      <c r="F16" s="154">
        <f>'[2]b17-lúa HT'!C18</f>
        <v>48.5</v>
      </c>
    </row>
    <row r="17" spans="1:6" s="8" customFormat="1" ht="19.5" customHeight="1">
      <c r="A17" s="217" t="s">
        <v>374</v>
      </c>
      <c r="B17" s="154">
        <v>48</v>
      </c>
      <c r="C17" s="154">
        <v>49.5</v>
      </c>
      <c r="D17" s="154">
        <v>50.5</v>
      </c>
      <c r="E17" s="154">
        <f>'[2]bieu 29- SL HT'!E17/'[2]bieu 27- DT HT'!E17*10</f>
        <v>50</v>
      </c>
      <c r="F17" s="154">
        <f>'[2]b17-lúa HT'!C19</f>
        <v>50</v>
      </c>
    </row>
    <row r="18" spans="1:6" s="8" customFormat="1" ht="19.5" customHeight="1">
      <c r="A18" s="217" t="s">
        <v>375</v>
      </c>
      <c r="B18" s="154">
        <v>44</v>
      </c>
      <c r="C18" s="154">
        <v>47</v>
      </c>
      <c r="D18" s="154">
        <v>49</v>
      </c>
      <c r="E18" s="154">
        <f>'[2]bieu 29- SL HT'!E18/'[2]bieu 27- DT HT'!E18*10</f>
        <v>47</v>
      </c>
      <c r="F18" s="154">
        <f>'[2]b17-lúa HT'!C20</f>
        <v>48</v>
      </c>
    </row>
    <row r="19" spans="1:6" s="8" customFormat="1" ht="19.5" customHeight="1">
      <c r="A19" s="217" t="s">
        <v>376</v>
      </c>
      <c r="B19" s="154">
        <v>44</v>
      </c>
      <c r="C19" s="154">
        <v>47</v>
      </c>
      <c r="D19" s="154">
        <v>49</v>
      </c>
      <c r="E19" s="154">
        <f>'[2]bieu 29- SL HT'!E19/'[2]bieu 27- DT HT'!E19*10</f>
        <v>47.000503271263206</v>
      </c>
      <c r="F19" s="154">
        <f>'[2]b17-lúa HT'!C21</f>
        <v>48</v>
      </c>
    </row>
    <row r="20" spans="1:6" s="8" customFormat="1" ht="19.5" customHeight="1">
      <c r="A20" s="217" t="s">
        <v>377</v>
      </c>
      <c r="B20" s="154">
        <v>45</v>
      </c>
      <c r="C20" s="154">
        <v>48</v>
      </c>
      <c r="D20" s="154">
        <v>49.5</v>
      </c>
      <c r="E20" s="154">
        <f>'[2]bieu 29- SL HT'!E20/'[2]bieu 27- DT HT'!E20*10</f>
        <v>48.5016835016835</v>
      </c>
      <c r="F20" s="154">
        <f>'[2]b17-lúa HT'!C22</f>
        <v>49.454</v>
      </c>
    </row>
    <row r="21" spans="1:6" s="8" customFormat="1" ht="19.5" customHeight="1">
      <c r="A21" s="217" t="s">
        <v>378</v>
      </c>
      <c r="B21" s="154">
        <v>45</v>
      </c>
      <c r="C21" s="154">
        <v>48</v>
      </c>
      <c r="D21" s="154">
        <v>49.5</v>
      </c>
      <c r="E21" s="154">
        <f>'[2]bieu 29- SL HT'!E21/'[2]bieu 27- DT HT'!E21*10</f>
        <v>49.00050394758945</v>
      </c>
      <c r="F21" s="154">
        <f>'[2]b17-lúa HT'!C23</f>
        <v>49</v>
      </c>
    </row>
    <row r="22" spans="1:6" s="8" customFormat="1" ht="19.5" customHeight="1">
      <c r="A22" s="217" t="s">
        <v>379</v>
      </c>
      <c r="B22" s="154">
        <v>44</v>
      </c>
      <c r="C22" s="154">
        <v>47</v>
      </c>
      <c r="D22" s="154">
        <v>49.5</v>
      </c>
      <c r="E22" s="154">
        <f>'[2]bieu 29- SL HT'!E22/'[2]bieu 27- DT HT'!E22*10</f>
        <v>47.398843930635834</v>
      </c>
      <c r="F22" s="154">
        <f>'[2]b17-lúa HT'!C24</f>
        <v>48</v>
      </c>
    </row>
    <row r="23" spans="1:6" s="8" customFormat="1" ht="4.5" customHeight="1">
      <c r="A23" s="64"/>
      <c r="B23" s="64"/>
      <c r="C23" s="64"/>
      <c r="D23" s="64"/>
      <c r="E23" s="64"/>
      <c r="F23" s="64"/>
    </row>
    <row r="24" s="8" customFormat="1" ht="12.75"/>
    <row r="25" s="8" customFormat="1" ht="12.75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zoomScalePageLayoutView="0" workbookViewId="0" topLeftCell="A1">
      <selection activeCell="H10" sqref="H10"/>
    </sheetView>
  </sheetViews>
  <sheetFormatPr defaultColWidth="8.796875" defaultRowHeight="15"/>
  <cols>
    <col min="1" max="1" width="14.8984375" style="10" customWidth="1"/>
    <col min="2" max="6" width="7.09765625" style="10" customWidth="1"/>
    <col min="7" max="16384" width="8.8984375" style="10" customWidth="1"/>
  </cols>
  <sheetData>
    <row r="1" ht="15">
      <c r="A1" s="8" t="s">
        <v>412</v>
      </c>
    </row>
    <row r="2" spans="1:6" ht="33" customHeight="1">
      <c r="A2" s="646" t="s">
        <v>413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spans="5:6" ht="21.75" customHeight="1">
      <c r="E4" s="218"/>
      <c r="F4" s="218" t="s">
        <v>359</v>
      </c>
    </row>
    <row r="5" spans="1:6" s="8" customFormat="1" ht="20.25" customHeight="1">
      <c r="A5" s="205"/>
      <c r="B5" s="437">
        <v>2009</v>
      </c>
      <c r="C5" s="437">
        <v>2010</v>
      </c>
      <c r="D5" s="437">
        <v>2011</v>
      </c>
      <c r="E5" s="437">
        <v>2012</v>
      </c>
      <c r="F5" s="437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1" customHeight="1">
      <c r="A7" s="80" t="s">
        <v>237</v>
      </c>
      <c r="B7" s="164">
        <f>SUM(B8:B22)</f>
        <v>184496</v>
      </c>
      <c r="C7" s="164">
        <f>SUM(C8:C23)</f>
        <v>196118</v>
      </c>
      <c r="D7" s="164">
        <f>SUM(D8:D23)</f>
        <v>204822</v>
      </c>
      <c r="E7" s="179">
        <f>SUM(E8:E23)</f>
        <v>201599</v>
      </c>
      <c r="F7" s="179">
        <f>'[2]b17-lúa HT'!D9</f>
        <v>202568.5</v>
      </c>
    </row>
    <row r="8" spans="1:6" s="8" customFormat="1" ht="19.5" customHeight="1">
      <c r="A8" s="217" t="s">
        <v>365</v>
      </c>
      <c r="B8" s="337">
        <v>2499</v>
      </c>
      <c r="C8" s="169">
        <v>2489.85</v>
      </c>
      <c r="D8" s="169">
        <v>2616</v>
      </c>
      <c r="E8" s="180">
        <v>2548</v>
      </c>
      <c r="F8" s="180">
        <f>'[2]b17-lúa HT'!D10</f>
        <v>2325.6</v>
      </c>
    </row>
    <row r="9" spans="1:6" s="8" customFormat="1" ht="19.5" customHeight="1">
      <c r="A9" s="217" t="s">
        <v>366</v>
      </c>
      <c r="B9" s="337">
        <v>3185</v>
      </c>
      <c r="C9" s="169">
        <v>3217.5</v>
      </c>
      <c r="D9" s="169">
        <v>3302</v>
      </c>
      <c r="E9" s="180">
        <v>3218</v>
      </c>
      <c r="F9" s="180">
        <f>'[2]b17-lúa HT'!D11</f>
        <v>3315</v>
      </c>
    </row>
    <row r="10" spans="1:6" s="8" customFormat="1" ht="19.5" customHeight="1">
      <c r="A10" s="217" t="s">
        <v>367</v>
      </c>
      <c r="B10" s="337">
        <v>9810</v>
      </c>
      <c r="C10" s="169">
        <v>10406.4</v>
      </c>
      <c r="D10" s="169">
        <v>10791</v>
      </c>
      <c r="E10" s="180">
        <v>10355</v>
      </c>
      <c r="F10" s="180">
        <f>'[2]b17-lúa HT'!D12</f>
        <v>10123.2</v>
      </c>
    </row>
    <row r="11" spans="1:6" s="8" customFormat="1" ht="19.5" customHeight="1">
      <c r="A11" s="217" t="s">
        <v>368</v>
      </c>
      <c r="B11" s="337">
        <v>7929.6</v>
      </c>
      <c r="C11" s="169">
        <v>7929.6</v>
      </c>
      <c r="D11" s="169">
        <v>6818</v>
      </c>
      <c r="E11" s="180">
        <v>7930</v>
      </c>
      <c r="F11" s="180">
        <f>'[2]b17-lúa HT'!D13</f>
        <v>8094.8</v>
      </c>
    </row>
    <row r="12" spans="1:6" s="8" customFormat="1" ht="19.5" customHeight="1">
      <c r="A12" s="217" t="s">
        <v>369</v>
      </c>
      <c r="B12" s="337">
        <v>14400</v>
      </c>
      <c r="C12" s="169">
        <v>15233.25</v>
      </c>
      <c r="D12" s="169">
        <v>15680</v>
      </c>
      <c r="E12" s="180">
        <v>15476</v>
      </c>
      <c r="F12" s="180">
        <f>'[2]b17-lúa HT'!D14</f>
        <v>15723.7</v>
      </c>
    </row>
    <row r="13" spans="1:6" s="8" customFormat="1" ht="19.5" customHeight="1">
      <c r="A13" s="217" t="s">
        <v>370</v>
      </c>
      <c r="B13" s="337">
        <v>17195.2</v>
      </c>
      <c r="C13" s="169">
        <v>22090</v>
      </c>
      <c r="D13" s="169">
        <v>23280</v>
      </c>
      <c r="E13" s="180">
        <v>21797</v>
      </c>
      <c r="F13" s="180">
        <f>'[2]b17-lúa HT'!D15</f>
        <v>21170.25</v>
      </c>
    </row>
    <row r="14" spans="1:6" s="8" customFormat="1" ht="19.5" customHeight="1">
      <c r="A14" s="217" t="s">
        <v>371</v>
      </c>
      <c r="B14" s="337">
        <v>9506</v>
      </c>
      <c r="C14" s="169">
        <v>9506</v>
      </c>
      <c r="D14" s="169">
        <v>9797</v>
      </c>
      <c r="E14" s="180">
        <v>9409</v>
      </c>
      <c r="F14" s="180">
        <f>'[2]b17-lúa HT'!D16</f>
        <v>9506</v>
      </c>
    </row>
    <row r="15" spans="1:6" s="8" customFormat="1" ht="19.5" customHeight="1">
      <c r="A15" s="217" t="s">
        <v>372</v>
      </c>
      <c r="B15" s="337">
        <v>10752</v>
      </c>
      <c r="C15" s="169">
        <v>11000.5</v>
      </c>
      <c r="D15" s="169">
        <v>11337</v>
      </c>
      <c r="E15" s="180">
        <v>11010</v>
      </c>
      <c r="F15" s="180">
        <f>'[2]b17-lúa HT'!D17</f>
        <v>11236.5</v>
      </c>
    </row>
    <row r="16" spans="1:6" s="8" customFormat="1" ht="19.5" customHeight="1">
      <c r="A16" s="217" t="s">
        <v>373</v>
      </c>
      <c r="B16" s="337">
        <v>30322.3</v>
      </c>
      <c r="C16" s="169">
        <v>31592.1</v>
      </c>
      <c r="D16" s="169">
        <v>34570</v>
      </c>
      <c r="E16" s="180">
        <v>32762</v>
      </c>
      <c r="F16" s="180">
        <f>'[2]b17-lúa HT'!D18</f>
        <v>35890</v>
      </c>
    </row>
    <row r="17" spans="1:6" s="8" customFormat="1" ht="19.5" customHeight="1">
      <c r="A17" s="217" t="s">
        <v>374</v>
      </c>
      <c r="B17" s="337">
        <v>16579.2</v>
      </c>
      <c r="C17" s="169">
        <v>17127</v>
      </c>
      <c r="D17" s="169">
        <v>18332</v>
      </c>
      <c r="E17" s="180">
        <v>17755</v>
      </c>
      <c r="F17" s="180">
        <f>'[2]b17-lúa HT'!D19</f>
        <v>17605</v>
      </c>
    </row>
    <row r="18" spans="1:6" s="8" customFormat="1" ht="19.5" customHeight="1">
      <c r="A18" s="217" t="s">
        <v>375</v>
      </c>
      <c r="B18" s="337">
        <v>6380</v>
      </c>
      <c r="C18" s="169">
        <v>6110</v>
      </c>
      <c r="D18" s="169">
        <v>6444</v>
      </c>
      <c r="E18" s="180">
        <v>8225</v>
      </c>
      <c r="F18" s="180">
        <f>'[2]b17-lúa HT'!D20</f>
        <v>7305.6</v>
      </c>
    </row>
    <row r="19" spans="1:6" s="8" customFormat="1" ht="19.5" customHeight="1">
      <c r="A19" s="217" t="s">
        <v>376</v>
      </c>
      <c r="B19" s="337">
        <v>7260</v>
      </c>
      <c r="C19" s="169">
        <v>8836</v>
      </c>
      <c r="D19" s="169">
        <v>9212</v>
      </c>
      <c r="E19" s="180">
        <v>9339</v>
      </c>
      <c r="F19" s="180">
        <f>'[2]b17-lúa HT'!D21</f>
        <v>9009.6</v>
      </c>
    </row>
    <row r="20" spans="1:6" s="8" customFormat="1" ht="19.5" customHeight="1">
      <c r="A20" s="217" t="s">
        <v>377</v>
      </c>
      <c r="B20" s="337">
        <v>13311</v>
      </c>
      <c r="C20" s="169">
        <v>14160</v>
      </c>
      <c r="D20" s="169">
        <v>14603</v>
      </c>
      <c r="E20" s="180">
        <v>14405</v>
      </c>
      <c r="F20" s="180">
        <f>'[2]b17-lúa HT'!D22</f>
        <v>13599.85</v>
      </c>
    </row>
    <row r="21" spans="1:6" s="8" customFormat="1" ht="19.5" customHeight="1">
      <c r="A21" s="217" t="s">
        <v>378</v>
      </c>
      <c r="B21" s="337">
        <v>27103.5</v>
      </c>
      <c r="C21" s="169">
        <v>28852.8</v>
      </c>
      <c r="D21" s="169">
        <v>29566</v>
      </c>
      <c r="E21" s="180">
        <v>29170</v>
      </c>
      <c r="F21" s="180">
        <f>'[2]b17-lúa HT'!D23</f>
        <v>29057</v>
      </c>
    </row>
    <row r="22" spans="1:6" s="8" customFormat="1" ht="19.5" customHeight="1">
      <c r="A22" s="217" t="s">
        <v>379</v>
      </c>
      <c r="B22" s="337">
        <v>8263.2</v>
      </c>
      <c r="C22" s="169">
        <v>7567</v>
      </c>
      <c r="D22" s="169">
        <v>8474</v>
      </c>
      <c r="E22" s="180">
        <v>8200</v>
      </c>
      <c r="F22" s="180">
        <f>'[2]b17-lúa HT'!D24</f>
        <v>8606.4</v>
      </c>
    </row>
    <row r="23" spans="1:6" s="8" customFormat="1" ht="4.5" customHeight="1">
      <c r="A23" s="64"/>
      <c r="B23" s="64"/>
      <c r="C23" s="64"/>
      <c r="D23" s="64"/>
      <c r="E23" s="64"/>
      <c r="F23" s="64"/>
    </row>
    <row r="24" s="8" customFormat="1" ht="12.75"/>
    <row r="25" s="8" customFormat="1" ht="12.75"/>
    <row r="26" s="8" customFormat="1" ht="12.75"/>
    <row r="27" s="8" customFormat="1" ht="19.5" customHeight="1"/>
    <row r="28" s="8" customFormat="1" ht="12.75"/>
    <row r="29" s="8" customFormat="1" ht="12.75"/>
    <row r="30" ht="15">
      <c r="A30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F27"/>
  <sheetViews>
    <sheetView zoomScalePageLayoutView="0" workbookViewId="0" topLeftCell="A4">
      <selection activeCell="J24" sqref="J24"/>
    </sheetView>
  </sheetViews>
  <sheetFormatPr defaultColWidth="8.796875" defaultRowHeight="15"/>
  <cols>
    <col min="1" max="1" width="16.8984375" style="10" customWidth="1"/>
    <col min="2" max="5" width="6.09765625" style="10" customWidth="1"/>
    <col min="6" max="6" width="6.796875" style="10" customWidth="1"/>
    <col min="7" max="16384" width="8.8984375" style="10" customWidth="1"/>
  </cols>
  <sheetData>
    <row r="1" ht="15">
      <c r="A1" s="8" t="s">
        <v>414</v>
      </c>
    </row>
    <row r="2" spans="1:6" ht="33" customHeight="1">
      <c r="A2" s="646" t="s">
        <v>415</v>
      </c>
      <c r="B2" s="646"/>
      <c r="C2" s="646"/>
      <c r="D2" s="646"/>
      <c r="E2" s="646"/>
      <c r="F2" s="646"/>
    </row>
    <row r="3" spans="1:5" ht="9.75" customHeight="1">
      <c r="A3" s="84"/>
      <c r="B3" s="84"/>
      <c r="C3" s="84"/>
      <c r="D3" s="84"/>
      <c r="E3" s="84"/>
    </row>
    <row r="4" ht="21.75" customHeight="1">
      <c r="F4" s="49" t="s">
        <v>343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4" customHeight="1">
      <c r="A7" s="80" t="s">
        <v>237</v>
      </c>
      <c r="B7" s="517">
        <v>0</v>
      </c>
      <c r="C7" s="517">
        <f>SUM(C8:C23)</f>
        <v>2171</v>
      </c>
      <c r="D7" s="517">
        <v>9472</v>
      </c>
      <c r="E7" s="517">
        <f>SUM(E8:E22)</f>
        <v>15449</v>
      </c>
      <c r="F7" s="517">
        <f>SUM(F8:F22)</f>
        <v>21293.6</v>
      </c>
    </row>
    <row r="8" spans="1:6" s="8" customFormat="1" ht="19.5" customHeight="1">
      <c r="A8" s="217" t="s">
        <v>365</v>
      </c>
      <c r="B8" s="391">
        <v>0</v>
      </c>
      <c r="C8" s="201">
        <v>40</v>
      </c>
      <c r="D8" s="201">
        <v>353</v>
      </c>
      <c r="E8" s="201">
        <v>338</v>
      </c>
      <c r="F8" s="201">
        <f>'[2]b18-lúa vụ 3'!B10</f>
        <v>0</v>
      </c>
    </row>
    <row r="9" spans="1:6" s="8" customFormat="1" ht="19.5" customHeight="1">
      <c r="A9" s="217" t="s">
        <v>366</v>
      </c>
      <c r="B9" s="391">
        <v>0</v>
      </c>
      <c r="C9" s="201">
        <v>30</v>
      </c>
      <c r="D9" s="201">
        <v>390</v>
      </c>
      <c r="E9" s="201">
        <v>424</v>
      </c>
      <c r="F9" s="201">
        <f>'[2]b18-lúa vụ 3'!B11</f>
        <v>360</v>
      </c>
    </row>
    <row r="10" spans="1:6" s="8" customFormat="1" ht="19.5" customHeight="1">
      <c r="A10" s="217" t="s">
        <v>367</v>
      </c>
      <c r="B10" s="391">
        <v>0</v>
      </c>
      <c r="C10" s="391">
        <v>0</v>
      </c>
      <c r="D10" s="391">
        <v>271</v>
      </c>
      <c r="E10" s="391">
        <v>270</v>
      </c>
      <c r="F10" s="201">
        <f>'[2]b18-lúa vụ 3'!B12</f>
        <v>1440</v>
      </c>
    </row>
    <row r="11" spans="1:6" s="8" customFormat="1" ht="19.5" customHeight="1">
      <c r="A11" s="217" t="s">
        <v>368</v>
      </c>
      <c r="B11" s="391">
        <v>0</v>
      </c>
      <c r="C11" s="391">
        <v>550</v>
      </c>
      <c r="D11" s="391">
        <v>550</v>
      </c>
      <c r="E11" s="391">
        <v>1452</v>
      </c>
      <c r="F11" s="201">
        <f>'[2]b18-lúa vụ 3'!B13</f>
        <v>640</v>
      </c>
    </row>
    <row r="12" spans="1:6" s="8" customFormat="1" ht="19.5" customHeight="1">
      <c r="A12" s="217" t="s">
        <v>369</v>
      </c>
      <c r="B12" s="391">
        <v>0</v>
      </c>
      <c r="C12" s="391">
        <v>0</v>
      </c>
      <c r="D12" s="391">
        <v>510</v>
      </c>
      <c r="E12" s="391">
        <v>900</v>
      </c>
      <c r="F12" s="201">
        <f>'[2]b18-lúa vụ 3'!B14</f>
        <v>2102</v>
      </c>
    </row>
    <row r="13" spans="1:6" s="8" customFormat="1" ht="19.5" customHeight="1">
      <c r="A13" s="217" t="s">
        <v>370</v>
      </c>
      <c r="B13" s="391">
        <v>0</v>
      </c>
      <c r="C13" s="518">
        <v>0</v>
      </c>
      <c r="D13" s="518">
        <v>787</v>
      </c>
      <c r="E13" s="518">
        <v>1872</v>
      </c>
      <c r="F13" s="201">
        <f>'[2]b18-lúa vụ 3'!B15</f>
        <v>2422</v>
      </c>
    </row>
    <row r="14" spans="1:6" s="8" customFormat="1" ht="19.5" customHeight="1">
      <c r="A14" s="217" t="s">
        <v>371</v>
      </c>
      <c r="B14" s="391">
        <v>0</v>
      </c>
      <c r="C14" s="391">
        <v>370</v>
      </c>
      <c r="D14" s="391">
        <v>500</v>
      </c>
      <c r="E14" s="391">
        <v>450</v>
      </c>
      <c r="F14" s="201">
        <f>'[2]b18-lúa vụ 3'!B16</f>
        <v>835</v>
      </c>
    </row>
    <row r="15" spans="1:6" s="8" customFormat="1" ht="19.5" customHeight="1">
      <c r="A15" s="217" t="s">
        <v>372</v>
      </c>
      <c r="B15" s="391">
        <v>0</v>
      </c>
      <c r="C15" s="391">
        <v>219</v>
      </c>
      <c r="D15" s="391">
        <v>660</v>
      </c>
      <c r="E15" s="391">
        <v>1137</v>
      </c>
      <c r="F15" s="201">
        <f>'[2]b18-lúa vụ 3'!B17</f>
        <v>2015</v>
      </c>
    </row>
    <row r="16" spans="1:6" s="8" customFormat="1" ht="19.5" customHeight="1">
      <c r="A16" s="217" t="s">
        <v>373</v>
      </c>
      <c r="B16" s="391">
        <v>0</v>
      </c>
      <c r="C16" s="201">
        <v>152</v>
      </c>
      <c r="D16" s="201">
        <v>2600</v>
      </c>
      <c r="E16" s="201">
        <v>2187</v>
      </c>
      <c r="F16" s="201">
        <f>'[2]b18-lúa vụ 3'!B18</f>
        <v>3560</v>
      </c>
    </row>
    <row r="17" spans="1:6" s="8" customFormat="1" ht="19.5" customHeight="1">
      <c r="A17" s="217" t="s">
        <v>374</v>
      </c>
      <c r="B17" s="391">
        <v>0</v>
      </c>
      <c r="C17" s="201">
        <v>0</v>
      </c>
      <c r="D17" s="201">
        <v>300</v>
      </c>
      <c r="E17" s="201">
        <v>539</v>
      </c>
      <c r="F17" s="201">
        <f>'[2]b18-lúa vụ 3'!B19</f>
        <v>546</v>
      </c>
    </row>
    <row r="18" spans="1:6" s="8" customFormat="1" ht="19.5" customHeight="1">
      <c r="A18" s="217" t="s">
        <v>375</v>
      </c>
      <c r="B18" s="391">
        <v>0</v>
      </c>
      <c r="C18" s="391">
        <v>50</v>
      </c>
      <c r="D18" s="391">
        <v>130</v>
      </c>
      <c r="E18" s="391">
        <v>553</v>
      </c>
      <c r="F18" s="201">
        <f>'[2]b18-lúa vụ 3'!B20</f>
        <v>100</v>
      </c>
    </row>
    <row r="19" spans="1:6" s="8" customFormat="1" ht="19.5" customHeight="1">
      <c r="A19" s="217" t="s">
        <v>376</v>
      </c>
      <c r="B19" s="391">
        <v>0</v>
      </c>
      <c r="C19" s="391">
        <v>80</v>
      </c>
      <c r="D19" s="391">
        <v>217</v>
      </c>
      <c r="E19" s="391">
        <v>259</v>
      </c>
      <c r="F19" s="201">
        <f>'[2]b18-lúa vụ 3'!B21</f>
        <v>1392</v>
      </c>
    </row>
    <row r="20" spans="1:6" s="8" customFormat="1" ht="19.5" customHeight="1">
      <c r="A20" s="217" t="s">
        <v>377</v>
      </c>
      <c r="B20" s="391">
        <v>0</v>
      </c>
      <c r="C20" s="201">
        <v>70</v>
      </c>
      <c r="D20" s="201">
        <v>280</v>
      </c>
      <c r="E20" s="201">
        <v>948</v>
      </c>
      <c r="F20" s="201">
        <f>'[2]b18-lúa vụ 3'!B22</f>
        <v>1463</v>
      </c>
    </row>
    <row r="21" spans="1:6" s="8" customFormat="1" ht="19.5" customHeight="1">
      <c r="A21" s="217" t="s">
        <v>378</v>
      </c>
      <c r="B21" s="391">
        <v>0</v>
      </c>
      <c r="C21" s="391">
        <v>0</v>
      </c>
      <c r="D21" s="391">
        <v>1240</v>
      </c>
      <c r="E21" s="391">
        <v>3189</v>
      </c>
      <c r="F21" s="201">
        <f>'[2]b18-lúa vụ 3'!B23</f>
        <v>3177</v>
      </c>
    </row>
    <row r="22" spans="1:6" s="8" customFormat="1" ht="20.25" customHeight="1">
      <c r="A22" s="217" t="s">
        <v>379</v>
      </c>
      <c r="B22" s="391">
        <v>0</v>
      </c>
      <c r="C22" s="391">
        <v>610</v>
      </c>
      <c r="D22" s="391">
        <v>684</v>
      </c>
      <c r="E22" s="391">
        <v>931</v>
      </c>
      <c r="F22" s="201">
        <f>'[2]b18-lúa vụ 3'!B24</f>
        <v>1241.6</v>
      </c>
    </row>
    <row r="23" spans="1:6" s="8" customFormat="1" ht="4.5" customHeight="1">
      <c r="A23" s="246"/>
      <c r="B23" s="519"/>
      <c r="C23" s="519"/>
      <c r="D23" s="519"/>
      <c r="E23" s="520"/>
      <c r="F23" s="520"/>
    </row>
    <row r="24" s="8" customFormat="1" ht="17.25" customHeight="1">
      <c r="A24" s="8" t="s">
        <v>1190</v>
      </c>
    </row>
    <row r="25" s="8" customFormat="1" ht="12.75">
      <c r="A25" s="8" t="s">
        <v>1191</v>
      </c>
    </row>
    <row r="26" s="8" customFormat="1" ht="12.75"/>
    <row r="27" ht="15">
      <c r="A27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F27"/>
  <sheetViews>
    <sheetView zoomScalePageLayoutView="0" workbookViewId="0" topLeftCell="A7">
      <selection activeCell="H8" sqref="H8"/>
    </sheetView>
  </sheetViews>
  <sheetFormatPr defaultColWidth="8.796875" defaultRowHeight="15"/>
  <cols>
    <col min="1" max="1" width="13.69921875" style="10" customWidth="1"/>
    <col min="2" max="6" width="6.796875" style="10" customWidth="1"/>
    <col min="7" max="16384" width="8.8984375" style="10" customWidth="1"/>
  </cols>
  <sheetData>
    <row r="1" ht="15">
      <c r="A1" s="8" t="s">
        <v>416</v>
      </c>
    </row>
    <row r="2" spans="1:6" ht="28.5" customHeight="1">
      <c r="A2" s="646" t="s">
        <v>417</v>
      </c>
      <c r="B2" s="646"/>
      <c r="C2" s="646"/>
      <c r="D2" s="646"/>
      <c r="E2" s="646"/>
      <c r="F2" s="646"/>
    </row>
    <row r="3" ht="9.75" customHeight="1">
      <c r="A3" s="336"/>
    </row>
    <row r="4" ht="15">
      <c r="F4" s="49" t="s">
        <v>348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4" customHeight="1">
      <c r="A7" s="80" t="s">
        <v>237</v>
      </c>
      <c r="B7" s="163">
        <v>0</v>
      </c>
      <c r="C7" s="163">
        <v>41</v>
      </c>
      <c r="D7" s="163">
        <v>41.81</v>
      </c>
      <c r="E7" s="163">
        <v>47.87</v>
      </c>
      <c r="F7" s="163">
        <f>'[2]b18-lúa vụ 3'!C9</f>
        <v>48.60813483863696</v>
      </c>
    </row>
    <row r="8" spans="1:6" s="8" customFormat="1" ht="19.5" customHeight="1">
      <c r="A8" s="217" t="s">
        <v>365</v>
      </c>
      <c r="B8" s="168">
        <v>0</v>
      </c>
      <c r="C8" s="168">
        <v>44</v>
      </c>
      <c r="D8" s="168">
        <v>45.82</v>
      </c>
      <c r="E8" s="168">
        <v>49.5</v>
      </c>
      <c r="F8" s="168">
        <f>'[2]b18-lúa vụ 3'!C10</f>
        <v>0</v>
      </c>
    </row>
    <row r="9" spans="1:6" s="8" customFormat="1" ht="19.5" customHeight="1">
      <c r="A9" s="217" t="s">
        <v>366</v>
      </c>
      <c r="B9" s="168">
        <v>0</v>
      </c>
      <c r="C9" s="168">
        <v>44</v>
      </c>
      <c r="D9" s="168">
        <v>42.06</v>
      </c>
      <c r="E9" s="168">
        <v>49.5</v>
      </c>
      <c r="F9" s="168">
        <f>'[2]b18-lúa vụ 3'!C11</f>
        <v>50</v>
      </c>
    </row>
    <row r="10" spans="1:6" s="8" customFormat="1" ht="19.5" customHeight="1">
      <c r="A10" s="217" t="s">
        <v>367</v>
      </c>
      <c r="B10" s="168">
        <v>0</v>
      </c>
      <c r="C10" s="168">
        <v>0</v>
      </c>
      <c r="D10" s="168">
        <v>44.17</v>
      </c>
      <c r="E10" s="168">
        <v>47.5</v>
      </c>
      <c r="F10" s="168">
        <f>'[2]b18-lúa vụ 3'!C12</f>
        <v>48.5</v>
      </c>
    </row>
    <row r="11" spans="1:6" s="8" customFormat="1" ht="19.5" customHeight="1">
      <c r="A11" s="217" t="s">
        <v>368</v>
      </c>
      <c r="B11" s="168">
        <v>0</v>
      </c>
      <c r="C11" s="168">
        <v>41</v>
      </c>
      <c r="D11" s="168">
        <v>36.87</v>
      </c>
      <c r="E11" s="168">
        <v>48.5</v>
      </c>
      <c r="F11" s="168">
        <f>'[2]b18-lúa vụ 3'!C13</f>
        <v>49</v>
      </c>
    </row>
    <row r="12" spans="1:6" s="8" customFormat="1" ht="19.5" customHeight="1">
      <c r="A12" s="217" t="s">
        <v>369</v>
      </c>
      <c r="B12" s="168">
        <v>0</v>
      </c>
      <c r="C12" s="168">
        <v>0</v>
      </c>
      <c r="D12" s="168">
        <v>37.59</v>
      </c>
      <c r="E12" s="168">
        <v>48</v>
      </c>
      <c r="F12" s="168">
        <f>'[2]b18-lúa vụ 3'!C14</f>
        <v>49</v>
      </c>
    </row>
    <row r="13" spans="1:6" s="8" customFormat="1" ht="19.5" customHeight="1">
      <c r="A13" s="217" t="s">
        <v>370</v>
      </c>
      <c r="B13" s="168">
        <v>0</v>
      </c>
      <c r="C13" s="168">
        <v>0</v>
      </c>
      <c r="D13" s="168">
        <v>40.94</v>
      </c>
      <c r="E13" s="168">
        <v>47.5</v>
      </c>
      <c r="F13" s="168">
        <f>'[2]b18-lúa vụ 3'!C15</f>
        <v>46.89</v>
      </c>
    </row>
    <row r="14" spans="1:6" s="8" customFormat="1" ht="19.5" customHeight="1">
      <c r="A14" s="217" t="s">
        <v>371</v>
      </c>
      <c r="B14" s="168">
        <v>0</v>
      </c>
      <c r="C14" s="168">
        <v>42</v>
      </c>
      <c r="D14" s="168">
        <v>45.08</v>
      </c>
      <c r="E14" s="168">
        <v>48</v>
      </c>
      <c r="F14" s="168">
        <f>'[2]b18-lúa vụ 3'!C16</f>
        <v>49</v>
      </c>
    </row>
    <row r="15" spans="1:6" s="8" customFormat="1" ht="19.5" customHeight="1">
      <c r="A15" s="217" t="s">
        <v>372</v>
      </c>
      <c r="B15" s="168">
        <v>0</v>
      </c>
      <c r="C15" s="168">
        <v>42</v>
      </c>
      <c r="D15" s="168">
        <v>44.81</v>
      </c>
      <c r="E15" s="168">
        <v>48</v>
      </c>
      <c r="F15" s="168">
        <f>'[2]b18-lúa vụ 3'!C17</f>
        <v>49</v>
      </c>
    </row>
    <row r="16" spans="1:6" s="8" customFormat="1" ht="19.5" customHeight="1">
      <c r="A16" s="217" t="s">
        <v>373</v>
      </c>
      <c r="B16" s="168">
        <v>0</v>
      </c>
      <c r="C16" s="168">
        <v>40</v>
      </c>
      <c r="D16" s="168">
        <v>41.31</v>
      </c>
      <c r="E16" s="168">
        <v>47.5</v>
      </c>
      <c r="F16" s="168">
        <f>'[2]b18-lúa vụ 3'!C18</f>
        <v>48.5</v>
      </c>
    </row>
    <row r="17" spans="1:6" s="8" customFormat="1" ht="19.5" customHeight="1">
      <c r="A17" s="217" t="s">
        <v>374</v>
      </c>
      <c r="B17" s="168">
        <v>0</v>
      </c>
      <c r="C17" s="185">
        <v>0</v>
      </c>
      <c r="D17" s="185">
        <v>45.05</v>
      </c>
      <c r="E17" s="185">
        <v>48</v>
      </c>
      <c r="F17" s="168">
        <f>'[2]b18-lúa vụ 3'!C19</f>
        <v>49.5</v>
      </c>
    </row>
    <row r="18" spans="1:6" s="8" customFormat="1" ht="19.5" customHeight="1">
      <c r="A18" s="217" t="s">
        <v>375</v>
      </c>
      <c r="B18" s="168">
        <v>0</v>
      </c>
      <c r="C18" s="168">
        <v>41</v>
      </c>
      <c r="D18" s="168">
        <v>36.52</v>
      </c>
      <c r="E18" s="168">
        <v>47.5</v>
      </c>
      <c r="F18" s="168">
        <f>'[2]b18-lúa vụ 3'!C20</f>
        <v>48.5</v>
      </c>
    </row>
    <row r="19" spans="1:6" s="8" customFormat="1" ht="19.5" customHeight="1">
      <c r="A19" s="217" t="s">
        <v>376</v>
      </c>
      <c r="B19" s="168">
        <v>0</v>
      </c>
      <c r="C19" s="168">
        <v>40</v>
      </c>
      <c r="D19" s="168">
        <v>28.35</v>
      </c>
      <c r="E19" s="168">
        <v>47.5</v>
      </c>
      <c r="F19" s="168">
        <f>'[2]b18-lúa vụ 3'!C21</f>
        <v>48.5</v>
      </c>
    </row>
    <row r="20" spans="1:6" s="8" customFormat="1" ht="19.5" customHeight="1">
      <c r="A20" s="217" t="s">
        <v>377</v>
      </c>
      <c r="B20" s="168">
        <v>0</v>
      </c>
      <c r="C20" s="168">
        <v>41.5</v>
      </c>
      <c r="D20" s="168">
        <v>37.02</v>
      </c>
      <c r="E20" s="168">
        <v>47.44</v>
      </c>
      <c r="F20" s="168">
        <f>'[2]b18-lúa vụ 3'!C22</f>
        <v>49</v>
      </c>
    </row>
    <row r="21" spans="1:6" s="8" customFormat="1" ht="19.5" customHeight="1">
      <c r="A21" s="217" t="s">
        <v>378</v>
      </c>
      <c r="B21" s="168">
        <v>0</v>
      </c>
      <c r="C21" s="168">
        <v>0</v>
      </c>
      <c r="D21" s="168">
        <v>46</v>
      </c>
      <c r="E21" s="168">
        <v>48</v>
      </c>
      <c r="F21" s="168">
        <f>'[2]b18-lúa vụ 3'!C23</f>
        <v>49</v>
      </c>
    </row>
    <row r="22" spans="1:6" s="8" customFormat="1" ht="19.5" customHeight="1">
      <c r="A22" s="217" t="s">
        <v>379</v>
      </c>
      <c r="B22" s="168">
        <v>0</v>
      </c>
      <c r="C22" s="168">
        <v>40</v>
      </c>
      <c r="D22" s="168">
        <v>41.65</v>
      </c>
      <c r="E22" s="168">
        <v>47.21</v>
      </c>
      <c r="F22" s="168">
        <f>'[2]b18-lúa vụ 3'!C24</f>
        <v>47.21</v>
      </c>
    </row>
    <row r="23" spans="1:6" s="8" customFormat="1" ht="4.5" customHeight="1">
      <c r="A23" s="64"/>
      <c r="B23" s="187"/>
      <c r="C23" s="187"/>
      <c r="D23" s="187"/>
      <c r="E23" s="187"/>
      <c r="F23" s="187"/>
    </row>
    <row r="24" spans="1:6" s="8" customFormat="1" ht="15" customHeight="1">
      <c r="A24" s="8" t="s">
        <v>1190</v>
      </c>
      <c r="B24" s="165"/>
      <c r="C24" s="165"/>
      <c r="D24" s="165"/>
      <c r="E24" s="165"/>
      <c r="F24" s="165"/>
    </row>
    <row r="25" s="8" customFormat="1" ht="12.75">
      <c r="A25" s="8" t="s">
        <v>1191</v>
      </c>
    </row>
    <row r="26" s="8" customFormat="1" ht="12.75"/>
    <row r="27" ht="15">
      <c r="A27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zoomScalePageLayoutView="0" workbookViewId="0" topLeftCell="A1">
      <selection activeCell="C1" sqref="C1:F16384"/>
    </sheetView>
  </sheetViews>
  <sheetFormatPr defaultColWidth="8.796875" defaultRowHeight="15"/>
  <cols>
    <col min="1" max="1" width="16.09765625" style="10" customWidth="1"/>
    <col min="2" max="2" width="7.09765625" style="10" customWidth="1"/>
    <col min="3" max="6" width="7.796875" style="10" customWidth="1"/>
    <col min="7" max="16384" width="8.8984375" style="10" customWidth="1"/>
  </cols>
  <sheetData>
    <row r="1" spans="1:2" ht="15">
      <c r="A1" s="8" t="s">
        <v>418</v>
      </c>
      <c r="B1" s="8"/>
    </row>
    <row r="2" spans="1:6" ht="35.25" customHeight="1">
      <c r="A2" s="646" t="s">
        <v>419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1.75" customHeight="1">
      <c r="F4" s="49" t="s">
        <v>359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4" customHeight="1">
      <c r="A7" s="80" t="s">
        <v>237</v>
      </c>
      <c r="B7" s="164">
        <v>0</v>
      </c>
      <c r="C7" s="436">
        <f>SUM(C8:C23)</f>
        <v>8900.3</v>
      </c>
      <c r="D7" s="179">
        <v>39605</v>
      </c>
      <c r="E7" s="436">
        <f>SUM(E8:E23)</f>
        <v>73958</v>
      </c>
      <c r="F7" s="436">
        <f>SUM(F8:F23)</f>
        <v>103504.218</v>
      </c>
    </row>
    <row r="8" spans="1:6" s="8" customFormat="1" ht="19.5" customHeight="1">
      <c r="A8" s="217" t="s">
        <v>365</v>
      </c>
      <c r="B8" s="334">
        <v>0</v>
      </c>
      <c r="C8" s="182">
        <v>176</v>
      </c>
      <c r="D8" s="182">
        <v>1617</v>
      </c>
      <c r="E8" s="182">
        <v>1673</v>
      </c>
      <c r="F8" s="182">
        <f>'[2]b18-lúa vụ 3'!D10</f>
        <v>0</v>
      </c>
    </row>
    <row r="9" spans="1:7" s="8" customFormat="1" ht="19.5" customHeight="1">
      <c r="A9" s="217" t="s">
        <v>366</v>
      </c>
      <c r="B9" s="334">
        <v>0</v>
      </c>
      <c r="C9" s="334">
        <v>132</v>
      </c>
      <c r="D9" s="334">
        <v>1640</v>
      </c>
      <c r="E9" s="334">
        <v>2099</v>
      </c>
      <c r="F9" s="182">
        <f>'[2]b18-lúa vụ 3'!D11</f>
        <v>1800</v>
      </c>
      <c r="G9" s="8" t="s">
        <v>179</v>
      </c>
    </row>
    <row r="10" spans="1:6" s="8" customFormat="1" ht="19.5" customHeight="1">
      <c r="A10" s="217" t="s">
        <v>367</v>
      </c>
      <c r="B10" s="169">
        <v>0</v>
      </c>
      <c r="C10" s="169">
        <v>0</v>
      </c>
      <c r="D10" s="169">
        <v>1197</v>
      </c>
      <c r="E10" s="169">
        <v>1283</v>
      </c>
      <c r="F10" s="182">
        <f>'[2]b18-lúa vụ 3'!D12</f>
        <v>6984</v>
      </c>
    </row>
    <row r="11" spans="1:6" s="8" customFormat="1" ht="19.5" customHeight="1">
      <c r="A11" s="217" t="s">
        <v>368</v>
      </c>
      <c r="B11" s="169">
        <v>0</v>
      </c>
      <c r="C11" s="180">
        <v>2255</v>
      </c>
      <c r="D11" s="180">
        <v>2028</v>
      </c>
      <c r="E11" s="180">
        <v>7042</v>
      </c>
      <c r="F11" s="182">
        <f>'[2]b18-lúa vụ 3'!D13</f>
        <v>3136</v>
      </c>
    </row>
    <row r="12" spans="1:6" s="8" customFormat="1" ht="19.5" customHeight="1">
      <c r="A12" s="217" t="s">
        <v>369</v>
      </c>
      <c r="B12" s="169">
        <v>0</v>
      </c>
      <c r="C12" s="169">
        <v>0</v>
      </c>
      <c r="D12" s="169">
        <v>1917</v>
      </c>
      <c r="E12" s="169">
        <v>4320</v>
      </c>
      <c r="F12" s="182">
        <f>'[2]b18-lúa vụ 3'!D14</f>
        <v>10299.8</v>
      </c>
    </row>
    <row r="13" spans="1:6" s="8" customFormat="1" ht="19.5" customHeight="1">
      <c r="A13" s="217" t="s">
        <v>370</v>
      </c>
      <c r="B13" s="334">
        <v>0</v>
      </c>
      <c r="C13" s="440">
        <v>0</v>
      </c>
      <c r="D13" s="169">
        <v>3222</v>
      </c>
      <c r="E13" s="169">
        <v>8892</v>
      </c>
      <c r="F13" s="182">
        <f>'[2]b18-lúa vụ 3'!D15</f>
        <v>11356.758</v>
      </c>
    </row>
    <row r="14" spans="1:6" s="8" customFormat="1" ht="19.5" customHeight="1">
      <c r="A14" s="217" t="s">
        <v>371</v>
      </c>
      <c r="B14" s="169">
        <v>0</v>
      </c>
      <c r="C14" s="180">
        <v>1554</v>
      </c>
      <c r="D14" s="180">
        <v>2254</v>
      </c>
      <c r="E14" s="180">
        <v>2160</v>
      </c>
      <c r="F14" s="182">
        <f>'[2]b18-lúa vụ 3'!D16</f>
        <v>4091.5</v>
      </c>
    </row>
    <row r="15" spans="1:6" s="8" customFormat="1" ht="19.5" customHeight="1">
      <c r="A15" s="217" t="s">
        <v>372</v>
      </c>
      <c r="B15" s="169">
        <v>0</v>
      </c>
      <c r="C15" s="178">
        <v>919.8</v>
      </c>
      <c r="D15" s="180">
        <v>2957</v>
      </c>
      <c r="E15" s="180">
        <v>5458</v>
      </c>
      <c r="F15" s="182">
        <f>'[2]b18-lúa vụ 3'!D17</f>
        <v>9873.5</v>
      </c>
    </row>
    <row r="16" spans="1:6" s="8" customFormat="1" ht="19.5" customHeight="1">
      <c r="A16" s="217" t="s">
        <v>373</v>
      </c>
      <c r="B16" s="334">
        <v>0</v>
      </c>
      <c r="C16" s="182">
        <v>608</v>
      </c>
      <c r="D16" s="182">
        <v>10741</v>
      </c>
      <c r="E16" s="182">
        <v>10388</v>
      </c>
      <c r="F16" s="182">
        <f>'[2]b18-lúa vụ 3'!D18</f>
        <v>17266</v>
      </c>
    </row>
    <row r="17" spans="1:6" s="8" customFormat="1" ht="19.5" customHeight="1">
      <c r="A17" s="217" t="s">
        <v>374</v>
      </c>
      <c r="B17" s="334">
        <v>0</v>
      </c>
      <c r="C17" s="182">
        <v>0</v>
      </c>
      <c r="D17" s="182">
        <v>1352</v>
      </c>
      <c r="E17" s="182">
        <v>2587</v>
      </c>
      <c r="F17" s="182">
        <f>'[2]b18-lúa vụ 3'!D19</f>
        <v>2702.7</v>
      </c>
    </row>
    <row r="18" spans="1:6" s="8" customFormat="1" ht="19.5" customHeight="1">
      <c r="A18" s="217" t="s">
        <v>375</v>
      </c>
      <c r="B18" s="169">
        <v>0</v>
      </c>
      <c r="C18" s="180">
        <v>205</v>
      </c>
      <c r="D18" s="180">
        <v>475</v>
      </c>
      <c r="E18" s="180">
        <v>2627</v>
      </c>
      <c r="F18" s="182">
        <f>'[2]b18-lúa vụ 3'!D20</f>
        <v>485</v>
      </c>
    </row>
    <row r="19" spans="1:6" s="8" customFormat="1" ht="19.5" customHeight="1">
      <c r="A19" s="217" t="s">
        <v>376</v>
      </c>
      <c r="B19" s="169">
        <v>0</v>
      </c>
      <c r="C19" s="180">
        <v>320</v>
      </c>
      <c r="D19" s="180">
        <v>615</v>
      </c>
      <c r="E19" s="180">
        <v>1230</v>
      </c>
      <c r="F19" s="182">
        <f>'[2]b18-lúa vụ 3'!D21</f>
        <v>6751.2</v>
      </c>
    </row>
    <row r="20" spans="1:6" s="8" customFormat="1" ht="19.5" customHeight="1">
      <c r="A20" s="217" t="s">
        <v>377</v>
      </c>
      <c r="B20" s="334">
        <v>0</v>
      </c>
      <c r="C20" s="521">
        <v>290.5</v>
      </c>
      <c r="D20" s="182">
        <v>1037</v>
      </c>
      <c r="E20" s="182">
        <v>4497</v>
      </c>
      <c r="F20" s="182">
        <f>'[2]b18-lúa vụ 3'!D22</f>
        <v>7168.7</v>
      </c>
    </row>
    <row r="21" spans="1:6" s="8" customFormat="1" ht="19.5" customHeight="1">
      <c r="A21" s="217" t="s">
        <v>378</v>
      </c>
      <c r="B21" s="169">
        <v>0</v>
      </c>
      <c r="C21" s="155">
        <v>0</v>
      </c>
      <c r="D21" s="180">
        <v>5704</v>
      </c>
      <c r="E21" s="180">
        <v>15307</v>
      </c>
      <c r="F21" s="182">
        <f>'[2]b18-lúa vụ 3'!D23</f>
        <v>15567.3</v>
      </c>
    </row>
    <row r="22" spans="1:6" s="8" customFormat="1" ht="19.5" customHeight="1">
      <c r="A22" s="217" t="s">
        <v>379</v>
      </c>
      <c r="B22" s="169">
        <v>0</v>
      </c>
      <c r="C22" s="180">
        <v>2440</v>
      </c>
      <c r="D22" s="180">
        <v>2849</v>
      </c>
      <c r="E22" s="180">
        <v>4395</v>
      </c>
      <c r="F22" s="182">
        <f>'[2]b18-lúa vụ 3'!D24</f>
        <v>6021.76</v>
      </c>
    </row>
    <row r="23" spans="1:6" s="8" customFormat="1" ht="4.5" customHeight="1">
      <c r="A23" s="64"/>
      <c r="B23" s="335"/>
      <c r="C23" s="335"/>
      <c r="D23" s="335"/>
      <c r="E23" s="187"/>
      <c r="F23" s="187"/>
    </row>
    <row r="24" ht="15">
      <c r="A24" s="8" t="s">
        <v>1190</v>
      </c>
    </row>
    <row r="25" ht="15">
      <c r="A25" s="8" t="s">
        <v>1191</v>
      </c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25"/>
  <sheetViews>
    <sheetView zoomScalePageLayoutView="0" workbookViewId="0" topLeftCell="A1">
      <selection activeCell="G19" sqref="G19"/>
    </sheetView>
  </sheetViews>
  <sheetFormatPr defaultColWidth="8.796875" defaultRowHeight="15"/>
  <cols>
    <col min="1" max="1" width="16.59765625" style="10" customWidth="1"/>
    <col min="2" max="2" width="5.3984375" style="10" customWidth="1"/>
    <col min="3" max="3" width="6.19921875" style="10" customWidth="1"/>
    <col min="4" max="6" width="6.09765625" style="10" customWidth="1"/>
    <col min="7" max="7" width="6.3984375" style="10" customWidth="1"/>
    <col min="8" max="8" width="6.59765625" style="10" customWidth="1"/>
    <col min="9" max="9" width="10.09765625" style="10" customWidth="1"/>
    <col min="10" max="16384" width="8.8984375" style="10" customWidth="1"/>
  </cols>
  <sheetData>
    <row r="1" spans="1:4" ht="15">
      <c r="A1" s="8" t="s">
        <v>197</v>
      </c>
      <c r="B1" s="9"/>
      <c r="C1" s="9"/>
      <c r="D1" s="9"/>
    </row>
    <row r="2" spans="1:7" ht="24.75" customHeight="1">
      <c r="A2" s="641" t="s">
        <v>198</v>
      </c>
      <c r="B2" s="641"/>
      <c r="C2" s="641"/>
      <c r="D2" s="641"/>
      <c r="E2" s="641"/>
      <c r="F2" s="641"/>
      <c r="G2" s="641"/>
    </row>
    <row r="3" spans="1:8" ht="9.75" customHeight="1">
      <c r="A3" s="445"/>
      <c r="B3" s="445"/>
      <c r="C3" s="465"/>
      <c r="D3" s="465"/>
      <c r="E3" s="465"/>
      <c r="F3" s="465"/>
      <c r="G3" s="465"/>
      <c r="H3" s="462"/>
    </row>
    <row r="4" spans="1:4" ht="15" customHeight="1">
      <c r="A4" s="11"/>
      <c r="B4" s="11"/>
      <c r="C4" s="11"/>
      <c r="D4" s="11"/>
    </row>
    <row r="5" spans="1:7" s="14" customFormat="1" ht="20.25" customHeight="1">
      <c r="A5" s="12" t="s">
        <v>199</v>
      </c>
      <c r="B5" s="12" t="s">
        <v>200</v>
      </c>
      <c r="C5" s="13">
        <v>2009</v>
      </c>
      <c r="D5" s="13">
        <v>2010</v>
      </c>
      <c r="E5" s="13">
        <v>2011</v>
      </c>
      <c r="F5" s="13">
        <v>2012</v>
      </c>
      <c r="G5" s="13">
        <v>2013</v>
      </c>
    </row>
    <row r="6" spans="1:7" s="15" customFormat="1" ht="21.75" customHeight="1">
      <c r="A6" s="18" t="s">
        <v>201</v>
      </c>
      <c r="B6" s="19" t="s">
        <v>202</v>
      </c>
      <c r="C6" s="413">
        <v>132449</v>
      </c>
      <c r="D6" s="413">
        <v>132589</v>
      </c>
      <c r="E6" s="413">
        <v>132720</v>
      </c>
      <c r="F6" s="413">
        <v>132803</v>
      </c>
      <c r="G6" s="413">
        <v>132903</v>
      </c>
    </row>
    <row r="7" spans="1:7" s="15" customFormat="1" ht="21.75" customHeight="1">
      <c r="A7" s="18" t="s">
        <v>203</v>
      </c>
      <c r="B7" s="19" t="s">
        <v>36</v>
      </c>
      <c r="C7" s="22">
        <v>1.38</v>
      </c>
      <c r="D7" s="22">
        <v>1.35</v>
      </c>
      <c r="E7" s="22">
        <v>1.31</v>
      </c>
      <c r="F7" s="22">
        <v>1.28</v>
      </c>
      <c r="G7" s="22">
        <v>1.25</v>
      </c>
    </row>
    <row r="8" spans="1:7" s="15" customFormat="1" ht="21.75" customHeight="1">
      <c r="A8" s="18" t="s">
        <v>204</v>
      </c>
      <c r="B8" s="19" t="s">
        <v>202</v>
      </c>
      <c r="C8" s="23">
        <v>2939</v>
      </c>
      <c r="D8" s="23">
        <v>3014</v>
      </c>
      <c r="E8" s="23">
        <v>3139</v>
      </c>
      <c r="F8" s="23">
        <v>3259</v>
      </c>
      <c r="G8" s="23">
        <v>3427</v>
      </c>
    </row>
    <row r="9" spans="1:9" s="15" customFormat="1" ht="21.75" customHeight="1">
      <c r="A9" s="18" t="s">
        <v>207</v>
      </c>
      <c r="B9" s="19" t="s">
        <v>205</v>
      </c>
      <c r="C9" s="24">
        <v>1922340</v>
      </c>
      <c r="D9" s="24">
        <v>2435375</v>
      </c>
      <c r="E9" s="24">
        <v>2835923</v>
      </c>
      <c r="F9" s="24">
        <v>3257846</v>
      </c>
      <c r="G9" s="24">
        <v>3735958</v>
      </c>
      <c r="H9" s="327"/>
      <c r="I9" s="10"/>
    </row>
    <row r="10" spans="1:8" s="15" customFormat="1" ht="21.75" customHeight="1">
      <c r="A10" s="18" t="s">
        <v>208</v>
      </c>
      <c r="B10" s="19" t="s">
        <v>205</v>
      </c>
      <c r="C10" s="24">
        <v>791092</v>
      </c>
      <c r="D10" s="24">
        <v>901687</v>
      </c>
      <c r="E10" s="24">
        <v>1030729</v>
      </c>
      <c r="F10" s="24">
        <v>1177325</v>
      </c>
      <c r="G10" s="24">
        <v>1343538</v>
      </c>
      <c r="H10" s="412"/>
    </row>
    <row r="11" spans="1:8" s="15" customFormat="1" ht="4.5" customHeight="1">
      <c r="A11" s="18"/>
      <c r="B11" s="19"/>
      <c r="C11" s="24"/>
      <c r="D11" s="24"/>
      <c r="E11" s="24"/>
      <c r="F11" s="24"/>
      <c r="G11" s="24"/>
      <c r="H11" s="412"/>
    </row>
    <row r="12" spans="1:7" s="15" customFormat="1" ht="25.5">
      <c r="A12" s="25" t="s">
        <v>1064</v>
      </c>
      <c r="B12" s="19" t="s">
        <v>36</v>
      </c>
      <c r="C12" s="22">
        <v>12.96</v>
      </c>
      <c r="D12" s="22">
        <v>13.98</v>
      </c>
      <c r="E12" s="22">
        <v>14.31</v>
      </c>
      <c r="F12" s="22">
        <v>14.22</v>
      </c>
      <c r="G12" s="22">
        <v>14.12</v>
      </c>
    </row>
    <row r="13" spans="1:7" s="15" customFormat="1" ht="21.75" customHeight="1">
      <c r="A13" s="499" t="s">
        <v>1081</v>
      </c>
      <c r="B13" s="38" t="s">
        <v>206</v>
      </c>
      <c r="C13" s="38">
        <v>459596</v>
      </c>
      <c r="D13" s="38">
        <v>486483</v>
      </c>
      <c r="E13" s="38">
        <v>524808</v>
      </c>
      <c r="F13" s="38">
        <v>558243</v>
      </c>
      <c r="G13" s="38">
        <v>587540</v>
      </c>
    </row>
    <row r="14" spans="1:7" s="15" customFormat="1" ht="30" customHeight="1">
      <c r="A14" s="25" t="s">
        <v>209</v>
      </c>
      <c r="B14" s="44" t="s">
        <v>205</v>
      </c>
      <c r="C14" s="439">
        <v>94145</v>
      </c>
      <c r="D14" s="439">
        <v>101305</v>
      </c>
      <c r="E14" s="439">
        <v>106572</v>
      </c>
      <c r="F14" s="439">
        <v>111775</v>
      </c>
      <c r="G14" s="439">
        <v>118373</v>
      </c>
    </row>
    <row r="15" spans="1:7" s="15" customFormat="1" ht="4.5" customHeight="1">
      <c r="A15" s="25"/>
      <c r="B15" s="44"/>
      <c r="C15" s="439"/>
      <c r="D15" s="439"/>
      <c r="E15" s="439"/>
      <c r="F15" s="439"/>
      <c r="G15" s="439"/>
    </row>
    <row r="16" spans="1:7" s="15" customFormat="1" ht="25.5">
      <c r="A16" s="25" t="s">
        <v>1065</v>
      </c>
      <c r="B16" s="19" t="s">
        <v>36</v>
      </c>
      <c r="C16" s="27" t="s">
        <v>190</v>
      </c>
      <c r="D16" s="27" t="s">
        <v>1037</v>
      </c>
      <c r="E16" s="27" t="s">
        <v>1083</v>
      </c>
      <c r="F16" s="27" t="s">
        <v>1102</v>
      </c>
      <c r="G16" s="27" t="s">
        <v>1189</v>
      </c>
    </row>
    <row r="17" spans="1:7" s="15" customFormat="1" ht="21.75" customHeight="1">
      <c r="A17" s="18" t="s">
        <v>210</v>
      </c>
      <c r="B17" s="19" t="s">
        <v>205</v>
      </c>
      <c r="C17" s="23">
        <v>204350</v>
      </c>
      <c r="D17" s="23">
        <v>271884</v>
      </c>
      <c r="E17" s="23">
        <v>410505</v>
      </c>
      <c r="F17" s="23">
        <v>482550</v>
      </c>
      <c r="G17" s="23">
        <v>591929</v>
      </c>
    </row>
    <row r="18" spans="1:7" s="15" customFormat="1" ht="21.75" customHeight="1">
      <c r="A18" s="28" t="s">
        <v>211</v>
      </c>
      <c r="B18" s="19" t="s">
        <v>21</v>
      </c>
      <c r="C18" s="23">
        <v>140485</v>
      </c>
      <c r="D18" s="23">
        <v>188888</v>
      </c>
      <c r="E18" s="23">
        <v>249764</v>
      </c>
      <c r="F18" s="23">
        <v>363805</v>
      </c>
      <c r="G18" s="23">
        <v>452413</v>
      </c>
    </row>
    <row r="19" spans="1:8" s="15" customFormat="1" ht="21.75" customHeight="1">
      <c r="A19" s="28" t="s">
        <v>212</v>
      </c>
      <c r="B19" s="19" t="s">
        <v>213</v>
      </c>
      <c r="C19" s="23">
        <v>262</v>
      </c>
      <c r="D19" s="23">
        <v>262</v>
      </c>
      <c r="E19" s="23">
        <v>262</v>
      </c>
      <c r="F19" s="23">
        <v>292</v>
      </c>
      <c r="G19" s="23">
        <v>290</v>
      </c>
      <c r="H19" s="416"/>
    </row>
    <row r="20" spans="1:7" s="15" customFormat="1" ht="21.75" customHeight="1">
      <c r="A20" s="28" t="s">
        <v>214</v>
      </c>
      <c r="B20" s="19" t="s">
        <v>202</v>
      </c>
      <c r="C20" s="23">
        <v>140</v>
      </c>
      <c r="D20" s="23">
        <v>158</v>
      </c>
      <c r="E20" s="23">
        <v>147</v>
      </c>
      <c r="F20" s="23">
        <v>136</v>
      </c>
      <c r="G20" s="23">
        <v>142</v>
      </c>
    </row>
    <row r="21" spans="1:7" s="15" customFormat="1" ht="21.75" customHeight="1">
      <c r="A21" s="28" t="s">
        <v>215</v>
      </c>
      <c r="B21" s="19" t="s">
        <v>21</v>
      </c>
      <c r="C21" s="23">
        <v>52</v>
      </c>
      <c r="D21" s="23">
        <v>56</v>
      </c>
      <c r="E21" s="23">
        <v>58</v>
      </c>
      <c r="F21" s="23">
        <v>52</v>
      </c>
      <c r="G21" s="23">
        <v>59</v>
      </c>
    </row>
    <row r="22" spans="1:7" s="15" customFormat="1" ht="21.75" customHeight="1">
      <c r="A22" s="28" t="s">
        <v>216</v>
      </c>
      <c r="B22" s="19" t="s">
        <v>219</v>
      </c>
      <c r="C22" s="23">
        <v>6754</v>
      </c>
      <c r="D22" s="23">
        <v>5502</v>
      </c>
      <c r="E22" s="23">
        <v>4116</v>
      </c>
      <c r="F22" s="23">
        <v>4504</v>
      </c>
      <c r="G22" s="23">
        <v>4640</v>
      </c>
    </row>
    <row r="23" spans="1:7" s="15" customFormat="1" ht="21.75" customHeight="1">
      <c r="A23" s="28" t="s">
        <v>217</v>
      </c>
      <c r="B23" s="19" t="s">
        <v>37</v>
      </c>
      <c r="C23" s="23">
        <v>22056</v>
      </c>
      <c r="D23" s="23">
        <v>22357</v>
      </c>
      <c r="E23" s="23">
        <v>22894</v>
      </c>
      <c r="F23" s="23">
        <v>23188</v>
      </c>
      <c r="G23" s="23">
        <v>23451</v>
      </c>
    </row>
    <row r="24" spans="1:7" s="15" customFormat="1" ht="7.5" customHeight="1">
      <c r="A24" s="16"/>
      <c r="B24" s="16"/>
      <c r="C24" s="17"/>
      <c r="D24" s="17"/>
      <c r="E24" s="17"/>
      <c r="F24" s="17"/>
      <c r="G24" s="17"/>
    </row>
    <row r="25" s="15" customFormat="1" ht="15" customHeight="1">
      <c r="A25" s="15" t="s">
        <v>218</v>
      </c>
    </row>
  </sheetData>
  <sheetProtection/>
  <mergeCells count="1">
    <mergeCell ref="A2:G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2"/>
  <headerFooter alignWithMargins="0">
    <oddFooter>&amp;L&amp;"Arial Narrow,Italic"&amp;9NIÊN GIÁM THỐNG KÊ HUYỆN TRI TÔN 2012&amp;R&amp;"Arial,Regular"&amp;9Trang &amp;P+4&amp;]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7">
      <selection activeCell="J15" sqref="J15"/>
    </sheetView>
  </sheetViews>
  <sheetFormatPr defaultColWidth="8.796875" defaultRowHeight="15"/>
  <cols>
    <col min="1" max="1" width="16.09765625" style="10" customWidth="1"/>
    <col min="2" max="2" width="6" style="10" customWidth="1"/>
    <col min="3" max="6" width="6.69921875" style="10" customWidth="1"/>
    <col min="7" max="16384" width="8.8984375" style="10" customWidth="1"/>
  </cols>
  <sheetData>
    <row r="1" ht="15">
      <c r="A1" s="8" t="s">
        <v>420</v>
      </c>
    </row>
    <row r="2" spans="1:6" ht="34.5" customHeight="1">
      <c r="A2" s="646" t="s">
        <v>421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1.75" customHeight="1">
      <c r="F4" s="49" t="s">
        <v>343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4" customHeight="1">
      <c r="A7" s="80" t="s">
        <v>237</v>
      </c>
      <c r="B7" s="188">
        <v>56.4</v>
      </c>
      <c r="C7" s="177">
        <f>SUM(C8:C23)</f>
        <v>83.5</v>
      </c>
      <c r="D7" s="177">
        <f>SUM(D8:D23)</f>
        <v>193.5</v>
      </c>
      <c r="E7" s="177">
        <f>SUM(E8:E23)</f>
        <v>63</v>
      </c>
      <c r="F7" s="177">
        <f>SUM(F8:F23)</f>
        <v>160.3</v>
      </c>
    </row>
    <row r="8" spans="1:6" s="8" customFormat="1" ht="19.5" customHeight="1">
      <c r="A8" s="217" t="s">
        <v>365</v>
      </c>
      <c r="B8" s="522">
        <v>0</v>
      </c>
      <c r="C8" s="522">
        <v>0</v>
      </c>
      <c r="D8" s="522">
        <v>0</v>
      </c>
      <c r="E8" s="522">
        <v>0</v>
      </c>
      <c r="F8" s="522" t="str">
        <f>'[2]b19-khoaimỳ'!B10</f>
        <v> -   </v>
      </c>
    </row>
    <row r="9" spans="1:6" s="8" customFormat="1" ht="19.5" customHeight="1">
      <c r="A9" s="217" t="s">
        <v>366</v>
      </c>
      <c r="B9" s="522">
        <v>0</v>
      </c>
      <c r="C9" s="522">
        <v>0</v>
      </c>
      <c r="D9" s="522">
        <v>0</v>
      </c>
      <c r="E9" s="522">
        <v>0</v>
      </c>
      <c r="F9" s="522">
        <f>'[2]b19-khoaimỳ'!B11</f>
        <v>0</v>
      </c>
    </row>
    <row r="10" spans="1:6" s="8" customFormat="1" ht="19.5" customHeight="1">
      <c r="A10" s="217" t="s">
        <v>367</v>
      </c>
      <c r="B10" s="522">
        <v>0</v>
      </c>
      <c r="C10" s="522">
        <v>0</v>
      </c>
      <c r="D10" s="189">
        <v>65</v>
      </c>
      <c r="E10" s="522">
        <v>0</v>
      </c>
      <c r="F10" s="522">
        <f>'[2]b19-khoaimỳ'!B12</f>
        <v>0</v>
      </c>
    </row>
    <row r="11" spans="1:6" s="8" customFormat="1" ht="19.5" customHeight="1">
      <c r="A11" s="217" t="s">
        <v>368</v>
      </c>
      <c r="B11" s="189">
        <v>18</v>
      </c>
      <c r="C11" s="189">
        <v>5</v>
      </c>
      <c r="D11" s="189">
        <v>40</v>
      </c>
      <c r="E11" s="189">
        <v>25</v>
      </c>
      <c r="F11" s="522">
        <f>'[2]b19-khoaimỳ'!B13</f>
        <v>30</v>
      </c>
    </row>
    <row r="12" spans="1:6" s="8" customFormat="1" ht="19.5" customHeight="1">
      <c r="A12" s="217" t="s">
        <v>369</v>
      </c>
      <c r="B12" s="522">
        <v>0</v>
      </c>
      <c r="C12" s="522">
        <v>0</v>
      </c>
      <c r="D12" s="189">
        <v>20</v>
      </c>
      <c r="E12" s="522">
        <v>0</v>
      </c>
      <c r="F12" s="522">
        <f>'[2]b19-khoaimỳ'!B14</f>
        <v>0</v>
      </c>
    </row>
    <row r="13" spans="1:6" s="8" customFormat="1" ht="19.5" customHeight="1">
      <c r="A13" s="217" t="s">
        <v>370</v>
      </c>
      <c r="B13" s="190">
        <v>35</v>
      </c>
      <c r="C13" s="190">
        <v>78</v>
      </c>
      <c r="D13" s="190">
        <v>67</v>
      </c>
      <c r="E13" s="522">
        <v>0</v>
      </c>
      <c r="F13" s="522">
        <f>'[2]b19-khoaimỳ'!B15</f>
        <v>45</v>
      </c>
    </row>
    <row r="14" spans="1:6" s="8" customFormat="1" ht="19.5" customHeight="1">
      <c r="A14" s="217" t="s">
        <v>371</v>
      </c>
      <c r="B14" s="522">
        <v>0</v>
      </c>
      <c r="C14" s="522">
        <v>0</v>
      </c>
      <c r="D14" s="522">
        <v>0</v>
      </c>
      <c r="E14" s="522">
        <v>0</v>
      </c>
      <c r="F14" s="522" t="str">
        <f>'[2]b19-khoaimỳ'!B16</f>
        <v> -   </v>
      </c>
    </row>
    <row r="15" spans="1:6" s="8" customFormat="1" ht="19.5" customHeight="1">
      <c r="A15" s="217" t="s">
        <v>372</v>
      </c>
      <c r="B15" s="522">
        <v>0</v>
      </c>
      <c r="C15" s="522">
        <v>0</v>
      </c>
      <c r="D15" s="522">
        <v>0</v>
      </c>
      <c r="E15" s="522">
        <v>0</v>
      </c>
      <c r="F15" s="522" t="str">
        <f>'[2]b19-khoaimỳ'!B17</f>
        <v> -   </v>
      </c>
    </row>
    <row r="16" spans="1:6" s="8" customFormat="1" ht="19.5" customHeight="1">
      <c r="A16" s="217" t="s">
        <v>373</v>
      </c>
      <c r="B16" s="522">
        <v>0</v>
      </c>
      <c r="C16" s="522">
        <v>0</v>
      </c>
      <c r="D16" s="522">
        <v>0</v>
      </c>
      <c r="E16" s="190">
        <v>30</v>
      </c>
      <c r="F16" s="522">
        <f>'[2]b19-khoaimỳ'!B18</f>
        <v>76.5</v>
      </c>
    </row>
    <row r="17" spans="1:6" s="8" customFormat="1" ht="19.5" customHeight="1">
      <c r="A17" s="217" t="s">
        <v>374</v>
      </c>
      <c r="B17" s="522">
        <v>0</v>
      </c>
      <c r="C17" s="522">
        <v>0</v>
      </c>
      <c r="D17" s="522">
        <v>0</v>
      </c>
      <c r="E17" s="522">
        <v>0</v>
      </c>
      <c r="F17" s="522" t="str">
        <f>'[2]b19-khoaimỳ'!B19</f>
        <v> -   </v>
      </c>
    </row>
    <row r="18" spans="1:6" s="8" customFormat="1" ht="19.5" customHeight="1">
      <c r="A18" s="217" t="s">
        <v>375</v>
      </c>
      <c r="B18" s="522">
        <v>0</v>
      </c>
      <c r="C18" s="522">
        <v>0</v>
      </c>
      <c r="D18" s="522">
        <v>0</v>
      </c>
      <c r="E18" s="522">
        <v>0</v>
      </c>
      <c r="F18" s="522">
        <f>'[2]b19-khoaimỳ'!B20</f>
        <v>8.8</v>
      </c>
    </row>
    <row r="19" spans="1:6" s="8" customFormat="1" ht="19.5" customHeight="1">
      <c r="A19" s="217" t="s">
        <v>376</v>
      </c>
      <c r="B19" s="189">
        <v>2</v>
      </c>
      <c r="C19" s="189">
        <v>0.5</v>
      </c>
      <c r="D19" s="189">
        <v>1.5</v>
      </c>
      <c r="E19" s="189">
        <v>8</v>
      </c>
      <c r="F19" s="522">
        <f>'[2]b19-khoaimỳ'!B21</f>
        <v>0</v>
      </c>
    </row>
    <row r="20" spans="1:6" s="8" customFormat="1" ht="19.5" customHeight="1">
      <c r="A20" s="217" t="s">
        <v>377</v>
      </c>
      <c r="B20" s="522">
        <v>0</v>
      </c>
      <c r="C20" s="522">
        <v>0</v>
      </c>
      <c r="D20" s="522">
        <v>0</v>
      </c>
      <c r="E20" s="522">
        <v>0</v>
      </c>
      <c r="F20" s="522">
        <f>'[2]b19-khoaimỳ'!B22</f>
        <v>0</v>
      </c>
    </row>
    <row r="21" spans="1:6" s="8" customFormat="1" ht="19.5" customHeight="1">
      <c r="A21" s="217" t="s">
        <v>378</v>
      </c>
      <c r="B21" s="522">
        <v>0</v>
      </c>
      <c r="C21" s="522">
        <v>0</v>
      </c>
      <c r="D21" s="522">
        <v>0</v>
      </c>
      <c r="E21" s="522">
        <v>0</v>
      </c>
      <c r="F21" s="522" t="str">
        <f>'[2]b19-khoaimỳ'!B23</f>
        <v> -   </v>
      </c>
    </row>
    <row r="22" spans="1:6" s="8" customFormat="1" ht="19.5" customHeight="1">
      <c r="A22" s="217" t="s">
        <v>379</v>
      </c>
      <c r="B22" s="190">
        <v>1.4</v>
      </c>
      <c r="C22" s="522">
        <v>0</v>
      </c>
      <c r="D22" s="522">
        <v>0</v>
      </c>
      <c r="E22" s="522">
        <v>0</v>
      </c>
      <c r="F22" s="522">
        <f>'[2]b19-khoaimỳ'!B24</f>
        <v>0</v>
      </c>
    </row>
    <row r="23" spans="1:6" s="8" customFormat="1" ht="4.5" customHeight="1">
      <c r="A23" s="64"/>
      <c r="B23" s="191"/>
      <c r="C23" s="191"/>
      <c r="D23" s="191"/>
      <c r="E23" s="191"/>
      <c r="F23" s="191"/>
    </row>
    <row r="24" s="8" customFormat="1" ht="12.75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7">
      <selection activeCell="F11" sqref="F11"/>
    </sheetView>
  </sheetViews>
  <sheetFormatPr defaultColWidth="8.796875" defaultRowHeight="15"/>
  <cols>
    <col min="1" max="1" width="16.09765625" style="8" customWidth="1"/>
    <col min="2" max="2" width="6.59765625" style="8" customWidth="1"/>
    <col min="3" max="3" width="7.69921875" style="8" customWidth="1"/>
    <col min="4" max="6" width="6.59765625" style="8" customWidth="1"/>
    <col min="7" max="16384" width="8.8984375" style="8" customWidth="1"/>
  </cols>
  <sheetData>
    <row r="1" ht="15.75" customHeight="1">
      <c r="A1" s="8" t="s">
        <v>422</v>
      </c>
    </row>
    <row r="2" spans="1:6" ht="27.75" customHeight="1">
      <c r="A2" s="646" t="s">
        <v>423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0.25" customHeight="1">
      <c r="F4" s="49" t="s">
        <v>348</v>
      </c>
    </row>
    <row r="5" spans="1:6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ht="7.5" customHeight="1">
      <c r="A6" s="206"/>
      <c r="B6" s="207"/>
      <c r="C6" s="207"/>
      <c r="D6" s="207"/>
      <c r="E6" s="207"/>
      <c r="F6" s="207"/>
    </row>
    <row r="7" spans="1:6" ht="22.5" customHeight="1">
      <c r="A7" s="80" t="s">
        <v>237</v>
      </c>
      <c r="B7" s="163">
        <v>176.45</v>
      </c>
      <c r="C7" s="188">
        <v>258.74</v>
      </c>
      <c r="D7" s="188">
        <v>129.87</v>
      </c>
      <c r="E7" s="188">
        <v>138.25</v>
      </c>
      <c r="F7" s="597">
        <f>'[2]b19-khoaimỳ'!C9</f>
        <v>210.20586400499064</v>
      </c>
    </row>
    <row r="8" spans="1:6" ht="19.5" customHeight="1">
      <c r="A8" s="217" t="s">
        <v>365</v>
      </c>
      <c r="B8" s="168">
        <v>0</v>
      </c>
      <c r="C8" s="189" t="s">
        <v>173</v>
      </c>
      <c r="D8" s="189" t="s">
        <v>173</v>
      </c>
      <c r="E8" s="189" t="s">
        <v>173</v>
      </c>
      <c r="F8" s="189" t="str">
        <f>'[2]b19-khoaimỳ'!C10</f>
        <v> -   </v>
      </c>
    </row>
    <row r="9" spans="1:6" ht="19.5" customHeight="1">
      <c r="A9" s="217" t="s">
        <v>366</v>
      </c>
      <c r="B9" s="168">
        <v>0</v>
      </c>
      <c r="C9" s="189">
        <v>0</v>
      </c>
      <c r="D9" s="189">
        <v>0</v>
      </c>
      <c r="E9" s="189">
        <v>0</v>
      </c>
      <c r="F9" s="189">
        <f>'[2]b19-khoaimỳ'!C11</f>
        <v>0</v>
      </c>
    </row>
    <row r="10" spans="1:6" ht="19.5" customHeight="1">
      <c r="A10" s="217" t="s">
        <v>367</v>
      </c>
      <c r="B10" s="168">
        <v>0</v>
      </c>
      <c r="C10" s="189" t="s">
        <v>173</v>
      </c>
      <c r="D10" s="189">
        <v>120</v>
      </c>
      <c r="E10" s="189">
        <v>0</v>
      </c>
      <c r="F10" s="189">
        <f>'[2]b19-khoaimỳ'!C12</f>
        <v>0</v>
      </c>
    </row>
    <row r="11" spans="1:6" ht="19.5" customHeight="1">
      <c r="A11" s="217" t="s">
        <v>368</v>
      </c>
      <c r="B11" s="168">
        <v>170</v>
      </c>
      <c r="C11" s="190">
        <v>270</v>
      </c>
      <c r="D11" s="190">
        <v>125.5</v>
      </c>
      <c r="E11" s="190">
        <v>160</v>
      </c>
      <c r="F11" s="189">
        <f>'[2]b19-khoaimỳ'!C13</f>
        <v>206</v>
      </c>
    </row>
    <row r="12" spans="1:6" ht="19.5" customHeight="1">
      <c r="A12" s="217" t="s">
        <v>369</v>
      </c>
      <c r="B12" s="168">
        <v>0</v>
      </c>
      <c r="C12" s="189">
        <v>0</v>
      </c>
      <c r="D12" s="189">
        <v>125</v>
      </c>
      <c r="E12" s="189">
        <v>0</v>
      </c>
      <c r="F12" s="189">
        <f>'[2]b19-khoaimỳ'!C14</f>
        <v>0</v>
      </c>
    </row>
    <row r="13" spans="1:6" ht="19.5" customHeight="1">
      <c r="A13" s="217" t="s">
        <v>370</v>
      </c>
      <c r="B13" s="168">
        <v>180</v>
      </c>
      <c r="C13" s="190">
        <v>258.14</v>
      </c>
      <c r="D13" s="190">
        <v>143.73</v>
      </c>
      <c r="E13" s="190">
        <v>0</v>
      </c>
      <c r="F13" s="189">
        <f>'[2]b19-khoaimỳ'!C15</f>
        <v>220</v>
      </c>
    </row>
    <row r="14" spans="1:6" ht="19.5" customHeight="1">
      <c r="A14" s="217" t="s">
        <v>371</v>
      </c>
      <c r="B14" s="168">
        <v>0</v>
      </c>
      <c r="C14" s="189" t="s">
        <v>173</v>
      </c>
      <c r="D14" s="189" t="s">
        <v>173</v>
      </c>
      <c r="E14" s="189" t="s">
        <v>173</v>
      </c>
      <c r="F14" s="189" t="str">
        <f>'[2]b19-khoaimỳ'!C16</f>
        <v> -   </v>
      </c>
    </row>
    <row r="15" spans="1:6" ht="19.5" customHeight="1">
      <c r="A15" s="217" t="s">
        <v>372</v>
      </c>
      <c r="B15" s="168">
        <v>0</v>
      </c>
      <c r="C15" s="190" t="s">
        <v>173</v>
      </c>
      <c r="D15" s="190" t="s">
        <v>173</v>
      </c>
      <c r="E15" s="190" t="s">
        <v>173</v>
      </c>
      <c r="F15" s="189" t="str">
        <f>'[2]b19-khoaimỳ'!C17</f>
        <v> -   </v>
      </c>
    </row>
    <row r="16" spans="1:6" ht="19.5" customHeight="1">
      <c r="A16" s="217" t="s">
        <v>373</v>
      </c>
      <c r="B16" s="168">
        <v>0</v>
      </c>
      <c r="C16" s="190">
        <v>0</v>
      </c>
      <c r="D16" s="190">
        <v>0</v>
      </c>
      <c r="E16" s="190">
        <v>125</v>
      </c>
      <c r="F16" s="189">
        <f>'[2]b19-khoaimỳ'!C18</f>
        <v>209.28</v>
      </c>
    </row>
    <row r="17" spans="1:6" ht="19.5" customHeight="1">
      <c r="A17" s="217" t="s">
        <v>374</v>
      </c>
      <c r="B17" s="168">
        <v>0</v>
      </c>
      <c r="C17" s="189" t="s">
        <v>173</v>
      </c>
      <c r="D17" s="189" t="s">
        <v>173</v>
      </c>
      <c r="E17" s="189" t="s">
        <v>173</v>
      </c>
      <c r="F17" s="189" t="str">
        <f>'[2]b19-khoaimỳ'!C19</f>
        <v> -   </v>
      </c>
    </row>
    <row r="18" spans="1:6" ht="19.5" customHeight="1">
      <c r="A18" s="217" t="s">
        <v>375</v>
      </c>
      <c r="B18" s="168">
        <v>0</v>
      </c>
      <c r="C18" s="189" t="s">
        <v>173</v>
      </c>
      <c r="D18" s="189" t="s">
        <v>173</v>
      </c>
      <c r="E18" s="189" t="s">
        <v>173</v>
      </c>
      <c r="F18" s="189">
        <f>'[2]b19-khoaimỳ'!C20</f>
        <v>182.5</v>
      </c>
    </row>
    <row r="19" spans="1:6" ht="19.5" customHeight="1">
      <c r="A19" s="217" t="s">
        <v>376</v>
      </c>
      <c r="B19" s="168">
        <v>170</v>
      </c>
      <c r="C19" s="190">
        <v>240</v>
      </c>
      <c r="D19" s="190">
        <v>120</v>
      </c>
      <c r="E19" s="190">
        <v>120</v>
      </c>
      <c r="F19" s="189">
        <f>'[2]b19-khoaimỳ'!C21</f>
        <v>0</v>
      </c>
    </row>
    <row r="20" spans="1:6" ht="19.5" customHeight="1">
      <c r="A20" s="217" t="s">
        <v>377</v>
      </c>
      <c r="B20" s="168">
        <v>0</v>
      </c>
      <c r="C20" s="189">
        <v>0</v>
      </c>
      <c r="D20" s="189">
        <v>0</v>
      </c>
      <c r="E20" s="189">
        <v>0</v>
      </c>
      <c r="F20" s="189">
        <f>'[2]b19-khoaimỳ'!C22</f>
        <v>0</v>
      </c>
    </row>
    <row r="21" spans="1:6" ht="19.5" customHeight="1">
      <c r="A21" s="217" t="s">
        <v>378</v>
      </c>
      <c r="B21" s="168">
        <v>0</v>
      </c>
      <c r="C21" s="189" t="s">
        <v>173</v>
      </c>
      <c r="D21" s="189" t="s">
        <v>173</v>
      </c>
      <c r="E21" s="189" t="s">
        <v>173</v>
      </c>
      <c r="F21" s="189" t="str">
        <f>'[2]b19-khoaimỳ'!C23</f>
        <v> -   </v>
      </c>
    </row>
    <row r="22" spans="1:6" ht="19.5" customHeight="1">
      <c r="A22" s="217" t="s">
        <v>379</v>
      </c>
      <c r="B22" s="168">
        <v>180</v>
      </c>
      <c r="C22" s="190">
        <v>0</v>
      </c>
      <c r="D22" s="190">
        <v>0</v>
      </c>
      <c r="E22" s="190">
        <v>0</v>
      </c>
      <c r="F22" s="189">
        <f>'[2]b19-khoaimỳ'!C24</f>
        <v>0</v>
      </c>
    </row>
    <row r="23" spans="1:6" ht="7.5" customHeight="1">
      <c r="A23" s="64"/>
      <c r="B23" s="64"/>
      <c r="C23" s="64"/>
      <c r="D23" s="64"/>
      <c r="E23" s="191"/>
      <c r="F23" s="191"/>
    </row>
    <row r="24" ht="12.75">
      <c r="B24" s="165"/>
    </row>
    <row r="25" ht="12.75">
      <c r="B25" s="165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B1" sqref="B1:F16384"/>
    </sheetView>
  </sheetViews>
  <sheetFormatPr defaultColWidth="8.796875" defaultRowHeight="15"/>
  <cols>
    <col min="1" max="1" width="15.19921875" style="10" customWidth="1"/>
    <col min="2" max="6" width="7.296875" style="10" customWidth="1"/>
    <col min="7" max="16384" width="8.8984375" style="10" customWidth="1"/>
  </cols>
  <sheetData>
    <row r="1" ht="15">
      <c r="A1" s="8" t="s">
        <v>424</v>
      </c>
    </row>
    <row r="2" spans="1:6" ht="31.5" customHeight="1">
      <c r="A2" s="646" t="s">
        <v>425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19.5" customHeight="1">
      <c r="F4" s="49" t="s">
        <v>359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19.5" customHeight="1">
      <c r="A7" s="80" t="s">
        <v>237</v>
      </c>
      <c r="B7" s="208">
        <v>995.2</v>
      </c>
      <c r="C7" s="177">
        <f>SUM(C8:C23)</f>
        <v>2160.5</v>
      </c>
      <c r="D7" s="177">
        <f>SUM(D8:D23)</f>
        <v>2513</v>
      </c>
      <c r="E7" s="177">
        <f>SUM(E8:E23)</f>
        <v>871</v>
      </c>
      <c r="F7" s="436">
        <f>SUM(F8:F23)</f>
        <v>3369.6</v>
      </c>
    </row>
    <row r="8" spans="1:6" s="8" customFormat="1" ht="19.5" customHeight="1">
      <c r="A8" s="217" t="s">
        <v>365</v>
      </c>
      <c r="B8" s="291" t="s">
        <v>173</v>
      </c>
      <c r="C8" s="189" t="s">
        <v>173</v>
      </c>
      <c r="D8" s="189" t="s">
        <v>173</v>
      </c>
      <c r="E8" s="189" t="s">
        <v>173</v>
      </c>
      <c r="F8" s="308" t="str">
        <f>'[2]b19-khoaimỳ'!D10</f>
        <v> -   </v>
      </c>
    </row>
    <row r="9" spans="1:6" s="8" customFormat="1" ht="19.5" customHeight="1">
      <c r="A9" s="217" t="s">
        <v>366</v>
      </c>
      <c r="B9" s="291">
        <v>0</v>
      </c>
      <c r="C9" s="189">
        <v>0</v>
      </c>
      <c r="D9" s="189">
        <v>0</v>
      </c>
      <c r="E9" s="189">
        <v>0</v>
      </c>
      <c r="F9" s="308">
        <f>'[2]b19-khoaimỳ'!D11</f>
        <v>0</v>
      </c>
    </row>
    <row r="10" spans="1:6" s="8" customFormat="1" ht="19.5" customHeight="1">
      <c r="A10" s="217" t="s">
        <v>367</v>
      </c>
      <c r="B10" s="291">
        <v>0</v>
      </c>
      <c r="C10" s="189" t="s">
        <v>173</v>
      </c>
      <c r="D10" s="189">
        <v>780</v>
      </c>
      <c r="E10" s="189">
        <v>0</v>
      </c>
      <c r="F10" s="308">
        <f>'[2]b19-khoaimỳ'!D12</f>
        <v>0</v>
      </c>
    </row>
    <row r="11" spans="1:6" s="8" customFormat="1" ht="19.5" customHeight="1">
      <c r="A11" s="217" t="s">
        <v>368</v>
      </c>
      <c r="B11" s="209">
        <v>306</v>
      </c>
      <c r="C11" s="189">
        <v>135</v>
      </c>
      <c r="D11" s="189">
        <v>502</v>
      </c>
      <c r="E11" s="189">
        <v>400</v>
      </c>
      <c r="F11" s="308">
        <f>'[2]b19-khoaimỳ'!D13</f>
        <v>618</v>
      </c>
    </row>
    <row r="12" spans="1:6" s="8" customFormat="1" ht="19.5" customHeight="1">
      <c r="A12" s="217" t="s">
        <v>369</v>
      </c>
      <c r="B12" s="291">
        <v>0</v>
      </c>
      <c r="C12" s="189">
        <v>0</v>
      </c>
      <c r="D12" s="189">
        <v>250</v>
      </c>
      <c r="E12" s="189">
        <v>0</v>
      </c>
      <c r="F12" s="308">
        <f>'[2]b19-khoaimỳ'!D14</f>
        <v>0</v>
      </c>
    </row>
    <row r="13" spans="1:6" s="8" customFormat="1" ht="19.5" customHeight="1">
      <c r="A13" s="217" t="s">
        <v>370</v>
      </c>
      <c r="B13" s="209">
        <v>630</v>
      </c>
      <c r="C13" s="189">
        <v>2013.5</v>
      </c>
      <c r="D13" s="189">
        <v>963</v>
      </c>
      <c r="E13" s="189">
        <v>0</v>
      </c>
      <c r="F13" s="308">
        <f>'[2]b19-khoaimỳ'!D15</f>
        <v>990</v>
      </c>
    </row>
    <row r="14" spans="1:6" s="8" customFormat="1" ht="19.5" customHeight="1">
      <c r="A14" s="217" t="s">
        <v>371</v>
      </c>
      <c r="B14" s="291">
        <v>0</v>
      </c>
      <c r="C14" s="189" t="s">
        <v>173</v>
      </c>
      <c r="D14" s="189" t="s">
        <v>173</v>
      </c>
      <c r="E14" s="189" t="s">
        <v>173</v>
      </c>
      <c r="F14" s="308" t="str">
        <f>'[2]b19-khoaimỳ'!D16</f>
        <v> -   </v>
      </c>
    </row>
    <row r="15" spans="1:6" s="8" customFormat="1" ht="19.5" customHeight="1">
      <c r="A15" s="217" t="s">
        <v>372</v>
      </c>
      <c r="B15" s="209">
        <v>0</v>
      </c>
      <c r="C15" s="190" t="s">
        <v>173</v>
      </c>
      <c r="D15" s="190" t="s">
        <v>173</v>
      </c>
      <c r="E15" s="190" t="s">
        <v>173</v>
      </c>
      <c r="F15" s="308" t="str">
        <f>'[2]b19-khoaimỳ'!D17</f>
        <v> -   </v>
      </c>
    </row>
    <row r="16" spans="1:6" s="8" customFormat="1" ht="19.5" customHeight="1">
      <c r="A16" s="217" t="s">
        <v>373</v>
      </c>
      <c r="B16" s="209">
        <v>0</v>
      </c>
      <c r="C16" s="189">
        <v>0</v>
      </c>
      <c r="D16" s="189">
        <v>0</v>
      </c>
      <c r="E16" s="189">
        <v>375</v>
      </c>
      <c r="F16" s="308">
        <f>'[2]b19-khoaimỳ'!D18</f>
        <v>1601</v>
      </c>
    </row>
    <row r="17" spans="1:6" s="8" customFormat="1" ht="19.5" customHeight="1">
      <c r="A17" s="217" t="s">
        <v>374</v>
      </c>
      <c r="B17" s="291">
        <v>0</v>
      </c>
      <c r="C17" s="189" t="s">
        <v>173</v>
      </c>
      <c r="D17" s="189" t="s">
        <v>173</v>
      </c>
      <c r="E17" s="189" t="s">
        <v>173</v>
      </c>
      <c r="F17" s="308" t="str">
        <f>'[2]b19-khoaimỳ'!D19</f>
        <v> -   </v>
      </c>
    </row>
    <row r="18" spans="1:6" s="8" customFormat="1" ht="19.5" customHeight="1">
      <c r="A18" s="217" t="s">
        <v>375</v>
      </c>
      <c r="B18" s="291">
        <v>0</v>
      </c>
      <c r="C18" s="189" t="s">
        <v>173</v>
      </c>
      <c r="D18" s="189" t="s">
        <v>173</v>
      </c>
      <c r="E18" s="189" t="s">
        <v>173</v>
      </c>
      <c r="F18" s="308">
        <f>'[2]b19-khoaimỳ'!D20</f>
        <v>160.6</v>
      </c>
    </row>
    <row r="19" spans="1:6" s="8" customFormat="1" ht="19.5" customHeight="1">
      <c r="A19" s="217" t="s">
        <v>376</v>
      </c>
      <c r="B19" s="291">
        <v>34</v>
      </c>
      <c r="C19" s="189">
        <v>12</v>
      </c>
      <c r="D19" s="189">
        <v>18</v>
      </c>
      <c r="E19" s="189">
        <v>96</v>
      </c>
      <c r="F19" s="308">
        <f>'[2]b19-khoaimỳ'!D21</f>
        <v>0</v>
      </c>
    </row>
    <row r="20" spans="1:6" s="8" customFormat="1" ht="19.5" customHeight="1">
      <c r="A20" s="217" t="s">
        <v>377</v>
      </c>
      <c r="B20" s="291">
        <v>0</v>
      </c>
      <c r="C20" s="189">
        <v>0</v>
      </c>
      <c r="D20" s="189">
        <v>0</v>
      </c>
      <c r="E20" s="189">
        <v>0</v>
      </c>
      <c r="F20" s="308">
        <f>'[2]b19-khoaimỳ'!D22</f>
        <v>0</v>
      </c>
    </row>
    <row r="21" spans="1:6" s="8" customFormat="1" ht="19.5" customHeight="1">
      <c r="A21" s="217" t="s">
        <v>378</v>
      </c>
      <c r="B21" s="291" t="s">
        <v>173</v>
      </c>
      <c r="C21" s="189" t="s">
        <v>173</v>
      </c>
      <c r="D21" s="189" t="s">
        <v>173</v>
      </c>
      <c r="E21" s="189" t="s">
        <v>173</v>
      </c>
      <c r="F21" s="308" t="str">
        <f>'[2]b19-khoaimỳ'!D23</f>
        <v> -   </v>
      </c>
    </row>
    <row r="22" spans="1:6" s="8" customFormat="1" ht="19.5" customHeight="1">
      <c r="A22" s="217" t="s">
        <v>379</v>
      </c>
      <c r="B22" s="209">
        <v>25.2</v>
      </c>
      <c r="C22" s="189">
        <v>0</v>
      </c>
      <c r="D22" s="189">
        <v>0</v>
      </c>
      <c r="E22" s="189">
        <v>0</v>
      </c>
      <c r="F22" s="308">
        <f>'[2]b19-khoaimỳ'!D24</f>
        <v>0</v>
      </c>
    </row>
    <row r="23" spans="1:6" s="8" customFormat="1" ht="7.5" customHeight="1">
      <c r="A23" s="64"/>
      <c r="B23" s="317"/>
      <c r="C23" s="317"/>
      <c r="D23" s="317"/>
      <c r="E23" s="317"/>
      <c r="F23" s="317"/>
    </row>
    <row r="24" s="8" customFormat="1" ht="12.75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7">
      <selection activeCell="H8" sqref="H8"/>
    </sheetView>
  </sheetViews>
  <sheetFormatPr defaultColWidth="8.796875" defaultRowHeight="15"/>
  <cols>
    <col min="1" max="1" width="16.8984375" style="10" customWidth="1"/>
    <col min="2" max="6" width="6.69921875" style="10" customWidth="1"/>
    <col min="7" max="16384" width="8.8984375" style="10" customWidth="1"/>
  </cols>
  <sheetData>
    <row r="1" ht="15">
      <c r="A1" s="8" t="s">
        <v>426</v>
      </c>
    </row>
    <row r="2" spans="1:6" ht="29.25" customHeight="1">
      <c r="A2" s="646" t="s">
        <v>427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19.5" customHeight="1">
      <c r="F4" s="49" t="s">
        <v>343</v>
      </c>
    </row>
    <row r="5" spans="1:6" s="8" customFormat="1" ht="27" customHeight="1">
      <c r="A5" s="205"/>
      <c r="B5" s="13">
        <v>2008</v>
      </c>
      <c r="C5" s="13">
        <v>2009</v>
      </c>
      <c r="D5" s="13">
        <v>2010</v>
      </c>
      <c r="E5" s="13">
        <v>2011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2.5" customHeight="1">
      <c r="A7" s="80" t="s">
        <v>237</v>
      </c>
      <c r="B7" s="199">
        <v>263</v>
      </c>
      <c r="C7" s="179">
        <f>SUM(C8:C23)</f>
        <v>231</v>
      </c>
      <c r="D7" s="177">
        <f>SUM(D8:D23)</f>
        <v>630.7</v>
      </c>
      <c r="E7" s="177">
        <f>SUM(E8:E23)</f>
        <v>509</v>
      </c>
      <c r="F7" s="177">
        <f>SUM(F8:F23)</f>
        <v>306.5</v>
      </c>
    </row>
    <row r="8" spans="1:6" s="8" customFormat="1" ht="19.5" customHeight="1">
      <c r="A8" s="217" t="s">
        <v>365</v>
      </c>
      <c r="B8" s="200">
        <v>2</v>
      </c>
      <c r="C8" s="265">
        <v>2</v>
      </c>
      <c r="D8" s="291">
        <v>4</v>
      </c>
      <c r="E8" s="522">
        <v>0</v>
      </c>
      <c r="F8" s="522">
        <f>'[2]b20-đậuxanh'!B9</f>
        <v>4</v>
      </c>
    </row>
    <row r="9" spans="1:6" s="8" customFormat="1" ht="19.5" customHeight="1">
      <c r="A9" s="217" t="s">
        <v>366</v>
      </c>
      <c r="B9" s="522">
        <v>0</v>
      </c>
      <c r="C9" s="522">
        <v>0</v>
      </c>
      <c r="D9" s="522">
        <v>0</v>
      </c>
      <c r="E9" s="522">
        <v>0</v>
      </c>
      <c r="F9" s="522" t="str">
        <f>'[2]b20-đậuxanh'!B10</f>
        <v> -   </v>
      </c>
    </row>
    <row r="10" spans="1:6" s="8" customFormat="1" ht="19.5" customHeight="1">
      <c r="A10" s="217" t="s">
        <v>367</v>
      </c>
      <c r="B10" s="522">
        <v>0</v>
      </c>
      <c r="C10" s="265">
        <v>2.5</v>
      </c>
      <c r="D10" s="522">
        <v>0</v>
      </c>
      <c r="E10" s="522">
        <v>0</v>
      </c>
      <c r="F10" s="522">
        <f>'[2]b20-đậuxanh'!B11</f>
        <v>0</v>
      </c>
    </row>
    <row r="11" spans="1:6" s="8" customFormat="1" ht="19.5" customHeight="1">
      <c r="A11" s="217" t="s">
        <v>368</v>
      </c>
      <c r="B11" s="522">
        <v>0</v>
      </c>
      <c r="C11" s="265">
        <v>6</v>
      </c>
      <c r="D11" s="291">
        <v>25</v>
      </c>
      <c r="E11" s="291">
        <v>10</v>
      </c>
      <c r="F11" s="522">
        <f>'[2]b20-đậuxanh'!B12</f>
        <v>8</v>
      </c>
    </row>
    <row r="12" spans="1:6" s="8" customFormat="1" ht="19.5" customHeight="1">
      <c r="A12" s="217" t="s">
        <v>369</v>
      </c>
      <c r="B12" s="522">
        <v>0</v>
      </c>
      <c r="C12" s="522">
        <v>0</v>
      </c>
      <c r="D12" s="291">
        <v>18</v>
      </c>
      <c r="E12" s="522">
        <v>0</v>
      </c>
      <c r="F12" s="522">
        <f>'[2]b20-đậuxanh'!B13</f>
        <v>0</v>
      </c>
    </row>
    <row r="13" spans="1:8" s="8" customFormat="1" ht="19.5" customHeight="1">
      <c r="A13" s="217" t="s">
        <v>370</v>
      </c>
      <c r="B13" s="522">
        <v>0</v>
      </c>
      <c r="C13" s="522">
        <v>0</v>
      </c>
      <c r="D13" s="209">
        <v>24.6</v>
      </c>
      <c r="E13" s="522">
        <v>0</v>
      </c>
      <c r="F13" s="522">
        <f>'[2]b20-đậuxanh'!B14</f>
        <v>0</v>
      </c>
      <c r="H13" s="8" t="s">
        <v>179</v>
      </c>
    </row>
    <row r="14" spans="1:6" s="8" customFormat="1" ht="19.5" customHeight="1">
      <c r="A14" s="217" t="s">
        <v>371</v>
      </c>
      <c r="B14" s="200">
        <v>175</v>
      </c>
      <c r="C14" s="200">
        <v>120</v>
      </c>
      <c r="D14" s="209">
        <v>195</v>
      </c>
      <c r="E14" s="209">
        <v>180</v>
      </c>
      <c r="F14" s="522">
        <f>'[2]b20-đậuxanh'!B15</f>
        <v>95</v>
      </c>
    </row>
    <row r="15" spans="1:6" s="8" customFormat="1" ht="19.5" customHeight="1">
      <c r="A15" s="217" t="s">
        <v>372</v>
      </c>
      <c r="B15" s="200">
        <v>12</v>
      </c>
      <c r="C15" s="200">
        <v>15.5</v>
      </c>
      <c r="D15" s="209">
        <v>75</v>
      </c>
      <c r="E15" s="209">
        <v>85</v>
      </c>
      <c r="F15" s="522">
        <f>'[2]b20-đậuxanh'!B16</f>
        <v>60</v>
      </c>
    </row>
    <row r="16" spans="1:6" s="8" customFormat="1" ht="19.5" customHeight="1">
      <c r="A16" s="217" t="s">
        <v>373</v>
      </c>
      <c r="B16" s="522">
        <v>0</v>
      </c>
      <c r="C16" s="522">
        <v>0</v>
      </c>
      <c r="D16" s="291">
        <v>3</v>
      </c>
      <c r="E16" s="522">
        <v>0</v>
      </c>
      <c r="F16" s="522">
        <f>'[2]b20-đậuxanh'!B17</f>
        <v>0</v>
      </c>
    </row>
    <row r="17" spans="1:6" s="8" customFormat="1" ht="19.5" customHeight="1">
      <c r="A17" s="217" t="s">
        <v>374</v>
      </c>
      <c r="B17" s="522">
        <v>0</v>
      </c>
      <c r="C17" s="522">
        <v>0</v>
      </c>
      <c r="D17" s="522">
        <v>0</v>
      </c>
      <c r="E17" s="522">
        <v>0</v>
      </c>
      <c r="F17" s="522">
        <f>'[2]b20-đậuxanh'!B18</f>
        <v>0</v>
      </c>
    </row>
    <row r="18" spans="1:6" s="8" customFormat="1" ht="19.5" customHeight="1">
      <c r="A18" s="217" t="s">
        <v>375</v>
      </c>
      <c r="B18" s="522">
        <v>0</v>
      </c>
      <c r="C18" s="522">
        <v>0</v>
      </c>
      <c r="D18" s="209">
        <v>12</v>
      </c>
      <c r="E18" s="209">
        <v>33</v>
      </c>
      <c r="F18" s="522">
        <f>'[2]b20-đậuxanh'!B19</f>
        <v>13</v>
      </c>
    </row>
    <row r="19" spans="1:6" s="8" customFormat="1" ht="19.5" customHeight="1">
      <c r="A19" s="217" t="s">
        <v>376</v>
      </c>
      <c r="B19" s="200">
        <v>5</v>
      </c>
      <c r="C19" s="200">
        <v>7</v>
      </c>
      <c r="D19" s="209">
        <v>44.1</v>
      </c>
      <c r="E19" s="209">
        <v>19</v>
      </c>
      <c r="F19" s="522">
        <f>'[2]b20-đậuxanh'!B20</f>
        <v>8</v>
      </c>
    </row>
    <row r="20" spans="1:6" s="8" customFormat="1" ht="19.5" customHeight="1">
      <c r="A20" s="217" t="s">
        <v>377</v>
      </c>
      <c r="B20" s="200">
        <v>15</v>
      </c>
      <c r="C20" s="200">
        <v>7</v>
      </c>
      <c r="D20" s="209">
        <v>20</v>
      </c>
      <c r="E20" s="209">
        <v>10</v>
      </c>
      <c r="F20" s="522">
        <f>'[2]b20-đậuxanh'!B21</f>
        <v>0</v>
      </c>
    </row>
    <row r="21" spans="1:6" s="8" customFormat="1" ht="19.5" customHeight="1">
      <c r="A21" s="217" t="s">
        <v>378</v>
      </c>
      <c r="B21" s="522">
        <v>0</v>
      </c>
      <c r="C21" s="522">
        <v>0</v>
      </c>
      <c r="D21" s="522">
        <v>0</v>
      </c>
      <c r="E21" s="522">
        <v>0</v>
      </c>
      <c r="F21" s="522">
        <f>'[2]b20-đậuxanh'!B22</f>
        <v>0</v>
      </c>
    </row>
    <row r="22" spans="1:6" s="8" customFormat="1" ht="19.5" customHeight="1">
      <c r="A22" s="217" t="s">
        <v>379</v>
      </c>
      <c r="B22" s="200">
        <v>54</v>
      </c>
      <c r="C22" s="441">
        <v>71</v>
      </c>
      <c r="D22" s="209">
        <v>210</v>
      </c>
      <c r="E22" s="209">
        <v>172</v>
      </c>
      <c r="F22" s="522">
        <f>'[2]b20-đậuxanh'!B23</f>
        <v>118.5</v>
      </c>
    </row>
    <row r="23" spans="1:6" s="8" customFormat="1" ht="7.5" customHeight="1">
      <c r="A23" s="64"/>
      <c r="B23" s="598"/>
      <c r="C23" s="598"/>
      <c r="D23" s="598"/>
      <c r="E23" s="598"/>
      <c r="F23" s="333"/>
    </row>
    <row r="24" spans="2:5" s="8" customFormat="1" ht="12.75">
      <c r="B24" s="599"/>
      <c r="C24" s="600"/>
      <c r="D24" s="601"/>
      <c r="E24" s="601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8.09765625" style="10" customWidth="1"/>
    <col min="2" max="6" width="6.296875" style="10" customWidth="1"/>
    <col min="7" max="16384" width="8.8984375" style="10" customWidth="1"/>
  </cols>
  <sheetData>
    <row r="1" ht="15">
      <c r="A1" s="8" t="s">
        <v>428</v>
      </c>
    </row>
    <row r="2" spans="1:6" ht="32.25" customHeight="1">
      <c r="A2" s="646" t="s">
        <v>429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19.5" customHeight="1">
      <c r="F4" s="49" t="s">
        <v>348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12"/>
      <c r="C6" s="212"/>
      <c r="D6" s="212"/>
      <c r="E6" s="212"/>
      <c r="F6" s="212"/>
    </row>
    <row r="7" spans="1:6" s="8" customFormat="1" ht="21.75" customHeight="1">
      <c r="A7" s="80" t="s">
        <v>237</v>
      </c>
      <c r="B7" s="163">
        <v>6.48</v>
      </c>
      <c r="C7" s="188">
        <v>6.01</v>
      </c>
      <c r="D7" s="188">
        <v>5.9</v>
      </c>
      <c r="E7" s="188">
        <v>7.56</v>
      </c>
      <c r="F7" s="188">
        <f>'[2]b20-đậuxanh'!C8</f>
        <v>6.368678629690049</v>
      </c>
    </row>
    <row r="8" spans="1:6" s="8" customFormat="1" ht="19.5" customHeight="1">
      <c r="A8" s="217" t="s">
        <v>365</v>
      </c>
      <c r="B8" s="168">
        <v>5.5</v>
      </c>
      <c r="C8" s="190">
        <v>9</v>
      </c>
      <c r="D8" s="190">
        <v>6.1</v>
      </c>
      <c r="E8" s="190">
        <v>0</v>
      </c>
      <c r="F8" s="190">
        <f>'[2]b20-đậuxanh'!C9</f>
        <v>7.5</v>
      </c>
    </row>
    <row r="9" spans="1:6" s="8" customFormat="1" ht="19.5" customHeight="1">
      <c r="A9" s="217" t="s">
        <v>366</v>
      </c>
      <c r="B9" s="168">
        <v>0</v>
      </c>
      <c r="C9" s="189" t="s">
        <v>173</v>
      </c>
      <c r="D9" s="189" t="s">
        <v>173</v>
      </c>
      <c r="E9" s="189" t="s">
        <v>173</v>
      </c>
      <c r="F9" s="190" t="str">
        <f>'[2]b20-đậuxanh'!C10</f>
        <v> -   </v>
      </c>
    </row>
    <row r="10" spans="1:6" s="8" customFormat="1" ht="19.5" customHeight="1">
      <c r="A10" s="217" t="s">
        <v>367</v>
      </c>
      <c r="B10" s="168">
        <v>0</v>
      </c>
      <c r="C10" s="189">
        <v>0</v>
      </c>
      <c r="D10" s="189">
        <v>0</v>
      </c>
      <c r="E10" s="189">
        <v>0</v>
      </c>
      <c r="F10" s="190">
        <f>'[2]b20-đậuxanh'!C11</f>
        <v>0</v>
      </c>
    </row>
    <row r="11" spans="1:6" s="8" customFormat="1" ht="19.5" customHeight="1">
      <c r="A11" s="217" t="s">
        <v>368</v>
      </c>
      <c r="B11" s="168">
        <v>0</v>
      </c>
      <c r="C11" s="190">
        <v>0</v>
      </c>
      <c r="D11" s="190">
        <v>6</v>
      </c>
      <c r="E11" s="190">
        <v>5.5</v>
      </c>
      <c r="F11" s="190">
        <f>'[2]b20-đậuxanh'!C12</f>
        <v>6.5</v>
      </c>
    </row>
    <row r="12" spans="1:6" s="8" customFormat="1" ht="19.5" customHeight="1">
      <c r="A12" s="217" t="s">
        <v>369</v>
      </c>
      <c r="B12" s="168">
        <v>0</v>
      </c>
      <c r="C12" s="189" t="s">
        <v>173</v>
      </c>
      <c r="D12" s="189">
        <v>5.5</v>
      </c>
      <c r="E12" s="189">
        <v>0</v>
      </c>
      <c r="F12" s="190">
        <f>'[2]b20-đậuxanh'!C13</f>
        <v>0</v>
      </c>
    </row>
    <row r="13" spans="1:6" s="8" customFormat="1" ht="19.5" customHeight="1">
      <c r="A13" s="217" t="s">
        <v>370</v>
      </c>
      <c r="B13" s="168">
        <v>0</v>
      </c>
      <c r="C13" s="190">
        <v>0</v>
      </c>
      <c r="D13" s="190">
        <v>5.6</v>
      </c>
      <c r="E13" s="190">
        <v>0</v>
      </c>
      <c r="F13" s="190">
        <f>'[2]b20-đậuxanh'!C14</f>
        <v>0</v>
      </c>
    </row>
    <row r="14" spans="1:6" s="8" customFormat="1" ht="19.5" customHeight="1">
      <c r="A14" s="217" t="s">
        <v>371</v>
      </c>
      <c r="B14" s="168">
        <v>6.48</v>
      </c>
      <c r="C14" s="190">
        <v>5.5</v>
      </c>
      <c r="D14" s="190">
        <v>6</v>
      </c>
      <c r="E14" s="190">
        <v>8.38</v>
      </c>
      <c r="F14" s="190">
        <f>'[2]b20-đậuxanh'!C15</f>
        <v>6</v>
      </c>
    </row>
    <row r="15" spans="1:6" s="8" customFormat="1" ht="19.5" customHeight="1">
      <c r="A15" s="217" t="s">
        <v>372</v>
      </c>
      <c r="B15" s="168">
        <v>6</v>
      </c>
      <c r="C15" s="190">
        <v>0</v>
      </c>
      <c r="D15" s="190">
        <v>6.2</v>
      </c>
      <c r="E15" s="190">
        <v>8.2</v>
      </c>
      <c r="F15" s="190">
        <f>'[2]b20-đậuxanh'!C16</f>
        <v>6.61</v>
      </c>
    </row>
    <row r="16" spans="1:6" s="8" customFormat="1" ht="19.5" customHeight="1">
      <c r="A16" s="217" t="s">
        <v>373</v>
      </c>
      <c r="B16" s="168">
        <v>0</v>
      </c>
      <c r="C16" s="189">
        <v>0</v>
      </c>
      <c r="D16" s="194">
        <v>5.5</v>
      </c>
      <c r="E16" s="189">
        <v>0</v>
      </c>
      <c r="F16" s="190">
        <f>'[2]b20-đậuxanh'!C17</f>
        <v>0</v>
      </c>
    </row>
    <row r="17" spans="1:6" s="8" customFormat="1" ht="19.5" customHeight="1">
      <c r="A17" s="217" t="s">
        <v>374</v>
      </c>
      <c r="B17" s="168">
        <v>0</v>
      </c>
      <c r="C17" s="189" t="s">
        <v>173</v>
      </c>
      <c r="D17" s="194" t="s">
        <v>173</v>
      </c>
      <c r="E17" s="189" t="s">
        <v>173</v>
      </c>
      <c r="F17" s="190" t="str">
        <f>'[2]b20-đậuxanh'!C18</f>
        <v> -   </v>
      </c>
    </row>
    <row r="18" spans="1:6" s="8" customFormat="1" ht="19.5" customHeight="1">
      <c r="A18" s="217" t="s">
        <v>375</v>
      </c>
      <c r="B18" s="168">
        <v>0</v>
      </c>
      <c r="C18" s="190">
        <v>0</v>
      </c>
      <c r="D18" s="195">
        <v>5.9</v>
      </c>
      <c r="E18" s="190">
        <v>5.54</v>
      </c>
      <c r="F18" s="190">
        <f>'[2]b20-đậuxanh'!C19</f>
        <v>6</v>
      </c>
    </row>
    <row r="19" spans="1:6" s="8" customFormat="1" ht="19.5" customHeight="1">
      <c r="A19" s="217" t="s">
        <v>376</v>
      </c>
      <c r="B19" s="168">
        <v>5.5</v>
      </c>
      <c r="C19" s="190">
        <v>0</v>
      </c>
      <c r="D19" s="195">
        <v>5.9</v>
      </c>
      <c r="E19" s="190">
        <v>5.3</v>
      </c>
      <c r="F19" s="190">
        <f>'[2]b20-đậuxanh'!C20</f>
        <v>6.5</v>
      </c>
    </row>
    <row r="20" spans="1:6" s="8" customFormat="1" ht="19.5" customHeight="1">
      <c r="A20" s="217" t="s">
        <v>377</v>
      </c>
      <c r="B20" s="168">
        <v>5.5</v>
      </c>
      <c r="C20" s="190">
        <v>5.5</v>
      </c>
      <c r="D20" s="195">
        <v>5.8</v>
      </c>
      <c r="E20" s="190">
        <v>8</v>
      </c>
      <c r="F20" s="190">
        <f>'[2]b20-đậuxanh'!C21</f>
        <v>0</v>
      </c>
    </row>
    <row r="21" spans="1:6" s="8" customFormat="1" ht="19.5" customHeight="1">
      <c r="A21" s="217" t="s">
        <v>378</v>
      </c>
      <c r="B21" s="168">
        <v>0</v>
      </c>
      <c r="C21" s="190" t="s">
        <v>173</v>
      </c>
      <c r="D21" s="195" t="s">
        <v>173</v>
      </c>
      <c r="E21" s="190" t="s">
        <v>173</v>
      </c>
      <c r="F21" s="190" t="str">
        <f>'[2]b20-đậuxanh'!C22</f>
        <v> -   </v>
      </c>
    </row>
    <row r="22" spans="1:6" s="8" customFormat="1" ht="19.5" customHeight="1">
      <c r="A22" s="217" t="s">
        <v>379</v>
      </c>
      <c r="B22" s="168">
        <v>7</v>
      </c>
      <c r="C22" s="190">
        <v>6</v>
      </c>
      <c r="D22" s="195">
        <v>5.74</v>
      </c>
      <c r="E22" s="190">
        <v>6.8</v>
      </c>
      <c r="F22" s="190">
        <f>'[2]b20-đậuxanh'!C23</f>
        <v>6.5</v>
      </c>
    </row>
    <row r="23" spans="1:6" s="8" customFormat="1" ht="7.5" customHeight="1">
      <c r="A23" s="64"/>
      <c r="B23" s="64"/>
      <c r="C23" s="64"/>
      <c r="D23" s="64"/>
      <c r="E23" s="191"/>
      <c r="F23" s="191"/>
    </row>
    <row r="24" s="8" customFormat="1" ht="12.75"/>
    <row r="25" spans="1:2" ht="15">
      <c r="A25" s="9"/>
      <c r="B25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I30"/>
  <sheetViews>
    <sheetView zoomScalePageLayoutView="0" workbookViewId="0" topLeftCell="A7">
      <selection activeCell="H8" sqref="H8"/>
    </sheetView>
  </sheetViews>
  <sheetFormatPr defaultColWidth="8.796875" defaultRowHeight="15"/>
  <cols>
    <col min="1" max="1" width="18.3984375" style="10" customWidth="1"/>
    <col min="2" max="6" width="6.59765625" style="10" customWidth="1"/>
    <col min="7" max="16384" width="8.8984375" style="10" customWidth="1"/>
  </cols>
  <sheetData>
    <row r="1" ht="15">
      <c r="A1" s="8" t="s">
        <v>430</v>
      </c>
    </row>
    <row r="2" spans="1:6" ht="29.25" customHeight="1">
      <c r="A2" s="646" t="s">
        <v>431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19.5" customHeight="1">
      <c r="F4" s="49" t="s">
        <v>359</v>
      </c>
    </row>
    <row r="5" spans="1:6" s="8" customFormat="1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s="8" customFormat="1" ht="7.5" customHeight="1">
      <c r="A6" s="93"/>
      <c r="B6" s="207"/>
      <c r="C6" s="207"/>
      <c r="D6" s="207"/>
      <c r="E6" s="207"/>
      <c r="F6" s="207"/>
    </row>
    <row r="7" spans="1:6" s="8" customFormat="1" ht="24.75" customHeight="1">
      <c r="A7" s="80" t="s">
        <v>237</v>
      </c>
      <c r="B7" s="188">
        <v>170.47</v>
      </c>
      <c r="C7" s="177">
        <f>SUM(C8:C23)</f>
        <v>138.82999999999998</v>
      </c>
      <c r="D7" s="177">
        <f>SUM(D8:D23)</f>
        <v>372.11</v>
      </c>
      <c r="E7" s="177">
        <f>SUM(E8:E23)</f>
        <v>385</v>
      </c>
      <c r="F7" s="177">
        <f>SUM(F8:F23)</f>
        <v>195.2</v>
      </c>
    </row>
    <row r="8" spans="1:6" s="8" customFormat="1" ht="19.5" customHeight="1">
      <c r="A8" s="217" t="s">
        <v>365</v>
      </c>
      <c r="B8" s="189">
        <v>1.1</v>
      </c>
      <c r="C8" s="189">
        <v>1.8</v>
      </c>
      <c r="D8" s="189">
        <v>2.4</v>
      </c>
      <c r="E8" s="189">
        <v>0</v>
      </c>
      <c r="F8" s="189">
        <f>'[2]b20-đậuxanh'!D9</f>
        <v>3</v>
      </c>
    </row>
    <row r="9" spans="1:6" s="8" customFormat="1" ht="19.5" customHeight="1">
      <c r="A9" s="217" t="s">
        <v>366</v>
      </c>
      <c r="B9" s="189">
        <v>0</v>
      </c>
      <c r="C9" s="189" t="s">
        <v>173</v>
      </c>
      <c r="D9" s="189" t="s">
        <v>173</v>
      </c>
      <c r="E9" s="189" t="s">
        <v>173</v>
      </c>
      <c r="F9" s="189" t="str">
        <f>'[2]b20-đậuxanh'!D10</f>
        <v> -   </v>
      </c>
    </row>
    <row r="10" spans="1:6" s="8" customFormat="1" ht="19.5" customHeight="1">
      <c r="A10" s="217" t="s">
        <v>367</v>
      </c>
      <c r="B10" s="189">
        <v>0</v>
      </c>
      <c r="C10" s="189">
        <v>1.88</v>
      </c>
      <c r="D10" s="189">
        <v>0</v>
      </c>
      <c r="E10" s="189">
        <v>0</v>
      </c>
      <c r="F10" s="189">
        <f>'[2]b20-đậuxanh'!D11</f>
        <v>0</v>
      </c>
    </row>
    <row r="11" spans="1:6" s="8" customFormat="1" ht="19.5" customHeight="1">
      <c r="A11" s="217" t="s">
        <v>368</v>
      </c>
      <c r="B11" s="189">
        <v>0</v>
      </c>
      <c r="C11" s="189">
        <v>3</v>
      </c>
      <c r="D11" s="189">
        <v>15</v>
      </c>
      <c r="E11" s="189">
        <v>6</v>
      </c>
      <c r="F11" s="189">
        <f>'[2]b20-đậuxanh'!D12</f>
        <v>5.2</v>
      </c>
    </row>
    <row r="12" spans="1:6" s="8" customFormat="1" ht="19.5" customHeight="1">
      <c r="A12" s="217" t="s">
        <v>369</v>
      </c>
      <c r="B12" s="189">
        <v>0</v>
      </c>
      <c r="C12" s="189" t="s">
        <v>173</v>
      </c>
      <c r="D12" s="189">
        <v>10</v>
      </c>
      <c r="E12" s="189">
        <v>0</v>
      </c>
      <c r="F12" s="189">
        <f>'[2]b20-đậuxanh'!D13</f>
        <v>0</v>
      </c>
    </row>
    <row r="13" spans="1:6" s="8" customFormat="1" ht="19.5" customHeight="1">
      <c r="A13" s="217" t="s">
        <v>370</v>
      </c>
      <c r="B13" s="190">
        <v>0</v>
      </c>
      <c r="C13" s="190" t="s">
        <v>173</v>
      </c>
      <c r="D13" s="190">
        <v>14</v>
      </c>
      <c r="E13" s="190">
        <v>0</v>
      </c>
      <c r="F13" s="189">
        <f>'[2]b20-đậuxanh'!D14</f>
        <v>0</v>
      </c>
    </row>
    <row r="14" spans="1:6" s="8" customFormat="1" ht="19.5" customHeight="1">
      <c r="A14" s="217" t="s">
        <v>371</v>
      </c>
      <c r="B14" s="190">
        <v>113.37</v>
      </c>
      <c r="C14" s="189">
        <v>66</v>
      </c>
      <c r="D14" s="189">
        <v>117</v>
      </c>
      <c r="E14" s="189">
        <v>151</v>
      </c>
      <c r="F14" s="189">
        <f>'[2]b20-đậuxanh'!D15</f>
        <v>57</v>
      </c>
    </row>
    <row r="15" spans="1:9" s="8" customFormat="1" ht="19.5" customHeight="1">
      <c r="A15" s="217" t="s">
        <v>372</v>
      </c>
      <c r="B15" s="190">
        <v>7.2</v>
      </c>
      <c r="C15" s="189">
        <v>8.35</v>
      </c>
      <c r="D15" s="189">
        <v>46.5</v>
      </c>
      <c r="E15" s="189">
        <v>75</v>
      </c>
      <c r="F15" s="189">
        <f>'[2]b20-đậuxanh'!D16</f>
        <v>40</v>
      </c>
      <c r="I15" s="8" t="s">
        <v>179</v>
      </c>
    </row>
    <row r="16" spans="1:6" s="8" customFormat="1" ht="19.5" customHeight="1">
      <c r="A16" s="217" t="s">
        <v>373</v>
      </c>
      <c r="B16" s="189">
        <v>0</v>
      </c>
      <c r="C16" s="189">
        <v>0</v>
      </c>
      <c r="D16" s="189">
        <v>1.6</v>
      </c>
      <c r="E16" s="189">
        <v>0</v>
      </c>
      <c r="F16" s="189">
        <f>'[2]b20-đậuxanh'!D17</f>
        <v>0</v>
      </c>
    </row>
    <row r="17" spans="1:6" s="8" customFormat="1" ht="19.5" customHeight="1">
      <c r="A17" s="217" t="s">
        <v>374</v>
      </c>
      <c r="B17" s="189">
        <v>0</v>
      </c>
      <c r="C17" s="189" t="s">
        <v>173</v>
      </c>
      <c r="D17" s="189" t="s">
        <v>173</v>
      </c>
      <c r="E17" s="189" t="s">
        <v>173</v>
      </c>
      <c r="F17" s="189" t="str">
        <f>'[2]b20-đậuxanh'!D18</f>
        <v> -   </v>
      </c>
    </row>
    <row r="18" spans="1:6" s="8" customFormat="1" ht="19.5" customHeight="1">
      <c r="A18" s="217" t="s">
        <v>375</v>
      </c>
      <c r="B18" s="190">
        <v>0</v>
      </c>
      <c r="C18" s="189">
        <v>0</v>
      </c>
      <c r="D18" s="189">
        <v>7</v>
      </c>
      <c r="E18" s="189">
        <v>18</v>
      </c>
      <c r="F18" s="189">
        <f>'[2]b20-đậuxanh'!D19</f>
        <v>7.8</v>
      </c>
    </row>
    <row r="19" spans="1:6" s="8" customFormat="1" ht="19.5" customHeight="1">
      <c r="A19" s="217" t="s">
        <v>376</v>
      </c>
      <c r="B19" s="190">
        <v>2.75</v>
      </c>
      <c r="C19" s="189">
        <v>5.6</v>
      </c>
      <c r="D19" s="189">
        <v>26</v>
      </c>
      <c r="E19" s="189">
        <v>10</v>
      </c>
      <c r="F19" s="189">
        <f>'[2]b20-đậuxanh'!D20</f>
        <v>5.2</v>
      </c>
    </row>
    <row r="20" spans="1:6" s="8" customFormat="1" ht="19.5" customHeight="1">
      <c r="A20" s="217" t="s">
        <v>377</v>
      </c>
      <c r="B20" s="189">
        <v>8.25</v>
      </c>
      <c r="C20" s="189">
        <v>3.85</v>
      </c>
      <c r="D20" s="189">
        <v>12</v>
      </c>
      <c r="E20" s="189">
        <v>8</v>
      </c>
      <c r="F20" s="189">
        <f>'[2]b20-đậuxanh'!D21</f>
        <v>0</v>
      </c>
    </row>
    <row r="21" spans="1:6" s="8" customFormat="1" ht="19.5" customHeight="1">
      <c r="A21" s="217" t="s">
        <v>378</v>
      </c>
      <c r="B21" s="190">
        <v>0</v>
      </c>
      <c r="C21" s="189">
        <v>0</v>
      </c>
      <c r="D21" s="189">
        <v>0</v>
      </c>
      <c r="E21" s="189">
        <v>0</v>
      </c>
      <c r="F21" s="189">
        <f>'[2]b20-đậuxanh'!D22</f>
        <v>0</v>
      </c>
    </row>
    <row r="22" spans="1:6" s="8" customFormat="1" ht="19.5" customHeight="1">
      <c r="A22" s="217" t="s">
        <v>379</v>
      </c>
      <c r="B22" s="197">
        <v>37.8</v>
      </c>
      <c r="C22" s="189">
        <v>48.35</v>
      </c>
      <c r="D22" s="189">
        <v>120.61</v>
      </c>
      <c r="E22" s="189">
        <v>117</v>
      </c>
      <c r="F22" s="189">
        <f>'[2]b20-đậuxanh'!D23</f>
        <v>77</v>
      </c>
    </row>
    <row r="23" spans="1:6" s="8" customFormat="1" ht="7.5" customHeight="1">
      <c r="A23" s="64"/>
      <c r="B23" s="191"/>
      <c r="C23" s="191"/>
      <c r="D23" s="191"/>
      <c r="E23" s="191"/>
      <c r="F23" s="191"/>
    </row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pans="1:2" ht="15">
      <c r="A30" s="9"/>
      <c r="B30" s="9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G28"/>
  <sheetViews>
    <sheetView zoomScalePageLayoutView="0" workbookViewId="0" topLeftCell="A7">
      <selection activeCell="F22" sqref="F22"/>
    </sheetView>
  </sheetViews>
  <sheetFormatPr defaultColWidth="8.796875" defaultRowHeight="15"/>
  <cols>
    <col min="1" max="1" width="12.8984375" style="8" customWidth="1"/>
    <col min="2" max="2" width="5.8984375" style="327" customWidth="1"/>
    <col min="3" max="7" width="6.19921875" style="327" customWidth="1"/>
    <col min="8" max="16384" width="8.8984375" style="8" customWidth="1"/>
  </cols>
  <sheetData>
    <row r="1" spans="1:3" ht="15.75" customHeight="1">
      <c r="A1" s="8" t="s">
        <v>432</v>
      </c>
      <c r="C1" s="326"/>
    </row>
    <row r="2" spans="1:7" ht="25.5" customHeight="1">
      <c r="A2" s="646" t="s">
        <v>433</v>
      </c>
      <c r="B2" s="646"/>
      <c r="C2" s="646"/>
      <c r="D2" s="646"/>
      <c r="E2" s="646"/>
      <c r="F2" s="646"/>
      <c r="G2" s="646"/>
    </row>
    <row r="3" spans="1:7" ht="19.5" customHeight="1">
      <c r="A3" s="657" t="s">
        <v>1088</v>
      </c>
      <c r="B3" s="657"/>
      <c r="C3" s="657"/>
      <c r="D3" s="657"/>
      <c r="E3" s="657"/>
      <c r="F3" s="657"/>
      <c r="G3" s="657"/>
    </row>
    <row r="4" spans="1:3" ht="19.5" customHeight="1">
      <c r="A4" s="70"/>
      <c r="B4" s="328"/>
      <c r="C4" s="329"/>
    </row>
    <row r="5" spans="1:7" ht="27" customHeight="1">
      <c r="A5" s="205"/>
      <c r="B5" s="330" t="s">
        <v>200</v>
      </c>
      <c r="C5" s="13">
        <v>2009</v>
      </c>
      <c r="D5" s="13">
        <v>2010</v>
      </c>
      <c r="E5" s="13">
        <v>2011</v>
      </c>
      <c r="F5" s="13">
        <v>2012</v>
      </c>
      <c r="G5" s="13">
        <v>2013</v>
      </c>
    </row>
    <row r="6" spans="1:7" ht="7.5" customHeight="1">
      <c r="A6" s="206"/>
      <c r="B6" s="331"/>
      <c r="C6" s="331"/>
      <c r="D6" s="331"/>
      <c r="E6" s="331"/>
      <c r="F6" s="331"/>
      <c r="G6" s="331"/>
    </row>
    <row r="7" spans="1:7" ht="16.5" customHeight="1">
      <c r="A7" s="18" t="s">
        <v>434</v>
      </c>
      <c r="B7" s="19" t="s">
        <v>39</v>
      </c>
      <c r="C7" s="136">
        <v>661</v>
      </c>
      <c r="D7" s="136">
        <v>725</v>
      </c>
      <c r="E7" s="136">
        <v>588</v>
      </c>
      <c r="F7" s="136">
        <v>774</v>
      </c>
      <c r="G7" s="136">
        <v>734</v>
      </c>
    </row>
    <row r="8" spans="1:7" ht="16.5" customHeight="1">
      <c r="A8" s="18" t="s">
        <v>435</v>
      </c>
      <c r="B8" s="19" t="s">
        <v>21</v>
      </c>
      <c r="C8" s="136">
        <v>432</v>
      </c>
      <c r="D8" s="136">
        <v>387</v>
      </c>
      <c r="E8" s="136">
        <v>356</v>
      </c>
      <c r="F8" s="136">
        <v>431</v>
      </c>
      <c r="G8" s="136">
        <v>362</v>
      </c>
    </row>
    <row r="9" spans="1:7" ht="16.5" customHeight="1">
      <c r="A9" s="18" t="s">
        <v>436</v>
      </c>
      <c r="B9" s="19" t="s">
        <v>21</v>
      </c>
      <c r="C9" s="136">
        <v>21369</v>
      </c>
      <c r="D9" s="136">
        <v>22090</v>
      </c>
      <c r="E9" s="136">
        <v>21848</v>
      </c>
      <c r="F9" s="136">
        <v>21906</v>
      </c>
      <c r="G9" s="136">
        <v>21649</v>
      </c>
    </row>
    <row r="10" spans="1:7" ht="16.5" customHeight="1">
      <c r="A10" s="18" t="s">
        <v>435</v>
      </c>
      <c r="B10" s="19" t="s">
        <v>21</v>
      </c>
      <c r="C10" s="136">
        <v>14064</v>
      </c>
      <c r="D10" s="136">
        <v>13226</v>
      </c>
      <c r="E10" s="136">
        <v>14190</v>
      </c>
      <c r="F10" s="136">
        <v>14206</v>
      </c>
      <c r="G10" s="136">
        <v>12609</v>
      </c>
    </row>
    <row r="11" spans="1:7" ht="6.75" customHeight="1">
      <c r="A11" s="18"/>
      <c r="B11" s="19"/>
      <c r="C11" s="136"/>
      <c r="D11" s="136"/>
      <c r="E11" s="136"/>
      <c r="F11" s="136"/>
      <c r="G11" s="136"/>
    </row>
    <row r="12" spans="1:7" ht="25.5">
      <c r="A12" s="120" t="s">
        <v>437</v>
      </c>
      <c r="B12" s="19" t="s">
        <v>21</v>
      </c>
      <c r="C12" s="136">
        <v>15194</v>
      </c>
      <c r="D12" s="136">
        <v>13108</v>
      </c>
      <c r="E12" s="136">
        <v>12500</v>
      </c>
      <c r="F12" s="136">
        <v>12406</v>
      </c>
      <c r="G12" s="136">
        <v>12091</v>
      </c>
    </row>
    <row r="13" spans="1:7" ht="16.5" customHeight="1">
      <c r="A13" s="28" t="s">
        <v>438</v>
      </c>
      <c r="B13" s="19" t="s">
        <v>45</v>
      </c>
      <c r="C13" s="339">
        <v>56.247</v>
      </c>
      <c r="D13" s="339">
        <v>64.36</v>
      </c>
      <c r="E13" s="339">
        <v>59.68</v>
      </c>
      <c r="F13" s="339">
        <v>104.37</v>
      </c>
      <c r="G13" s="136">
        <v>109.006</v>
      </c>
    </row>
    <row r="14" spans="1:7" ht="16.5" customHeight="1">
      <c r="A14" s="18" t="s">
        <v>439</v>
      </c>
      <c r="B14" s="19" t="s">
        <v>21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</row>
    <row r="15" spans="1:7" ht="16.5" customHeight="1">
      <c r="A15" s="28" t="s">
        <v>440</v>
      </c>
      <c r="B15" s="19" t="s">
        <v>21</v>
      </c>
      <c r="C15" s="339">
        <v>16.05</v>
      </c>
      <c r="D15" s="339">
        <v>16.09</v>
      </c>
      <c r="E15" s="339">
        <v>15.28</v>
      </c>
      <c r="F15" s="339">
        <v>25.03</v>
      </c>
      <c r="G15" s="339">
        <v>13.044</v>
      </c>
    </row>
    <row r="16" spans="1:7" ht="16.5" customHeight="1">
      <c r="A16" s="28" t="s">
        <v>441</v>
      </c>
      <c r="B16" s="19" t="s">
        <v>21</v>
      </c>
      <c r="C16" s="339">
        <v>315.971</v>
      </c>
      <c r="D16" s="339">
        <v>350.42</v>
      </c>
      <c r="E16" s="339">
        <v>289.84</v>
      </c>
      <c r="F16" s="339">
        <v>313.35</v>
      </c>
      <c r="G16" s="339">
        <v>368.611</v>
      </c>
    </row>
    <row r="17" spans="1:7" ht="16.5" customHeight="1">
      <c r="A17" s="18" t="s">
        <v>442</v>
      </c>
      <c r="B17" s="19" t="s">
        <v>21</v>
      </c>
      <c r="C17" s="339">
        <v>308.5</v>
      </c>
      <c r="D17" s="339">
        <v>341.74</v>
      </c>
      <c r="E17" s="339">
        <v>282.74</v>
      </c>
      <c r="F17" s="339">
        <v>301.61</v>
      </c>
      <c r="G17" s="339">
        <v>340.41</v>
      </c>
    </row>
    <row r="18" spans="1:7" ht="16.5" customHeight="1">
      <c r="A18" s="28" t="s">
        <v>443</v>
      </c>
      <c r="B18" s="19" t="s">
        <v>21</v>
      </c>
      <c r="C18" s="339">
        <v>270.391</v>
      </c>
      <c r="D18" s="339">
        <v>298.17</v>
      </c>
      <c r="E18" s="339">
        <v>246.47</v>
      </c>
      <c r="F18" s="339">
        <v>273.02</v>
      </c>
      <c r="G18" s="339">
        <v>294.034</v>
      </c>
    </row>
    <row r="19" spans="1:7" ht="16.5" customHeight="1">
      <c r="A19" s="28" t="s">
        <v>444</v>
      </c>
      <c r="B19" s="19" t="s">
        <v>39</v>
      </c>
      <c r="C19" s="136">
        <v>1267</v>
      </c>
      <c r="D19" s="136">
        <v>518</v>
      </c>
      <c r="E19" s="136">
        <v>503</v>
      </c>
      <c r="F19" s="136">
        <v>418</v>
      </c>
      <c r="G19" s="136">
        <v>451</v>
      </c>
    </row>
    <row r="20" spans="1:7" ht="16.5" customHeight="1">
      <c r="A20" s="28" t="s">
        <v>445</v>
      </c>
      <c r="B20" s="19" t="s">
        <v>446</v>
      </c>
      <c r="C20" s="136">
        <v>26</v>
      </c>
      <c r="D20" s="136">
        <v>22</v>
      </c>
      <c r="E20" s="136">
        <v>25</v>
      </c>
      <c r="F20" s="136">
        <v>41</v>
      </c>
      <c r="G20" s="136">
        <v>30</v>
      </c>
    </row>
    <row r="21" spans="1:7" ht="16.5" customHeight="1">
      <c r="A21" s="18" t="s">
        <v>928</v>
      </c>
      <c r="B21" s="19" t="s">
        <v>21</v>
      </c>
      <c r="C21" s="136">
        <v>26</v>
      </c>
      <c r="D21" s="136">
        <v>22</v>
      </c>
      <c r="E21" s="136">
        <v>25</v>
      </c>
      <c r="F21" s="136">
        <v>29</v>
      </c>
      <c r="G21" s="136">
        <v>30</v>
      </c>
    </row>
    <row r="22" spans="1:7" ht="16.5" customHeight="1">
      <c r="A22" s="28" t="s">
        <v>447</v>
      </c>
      <c r="B22" s="338" t="s">
        <v>40</v>
      </c>
      <c r="C22" s="339">
        <v>42.5</v>
      </c>
      <c r="D22" s="339">
        <v>43</v>
      </c>
      <c r="E22" s="339">
        <v>42.2</v>
      </c>
      <c r="F22" s="339">
        <v>42.2</v>
      </c>
      <c r="G22" s="339">
        <v>41.97</v>
      </c>
    </row>
    <row r="23" spans="1:7" ht="16.5" customHeight="1">
      <c r="A23" s="352" t="s">
        <v>449</v>
      </c>
      <c r="B23" s="338" t="s">
        <v>21</v>
      </c>
      <c r="C23" s="339">
        <v>39</v>
      </c>
      <c r="D23" s="339">
        <v>39.5</v>
      </c>
      <c r="E23" s="339">
        <v>39.1</v>
      </c>
      <c r="F23" s="339">
        <v>38.91</v>
      </c>
      <c r="G23" s="339">
        <v>37.45</v>
      </c>
    </row>
    <row r="24" spans="1:7" ht="16.5" customHeight="1">
      <c r="A24" s="352" t="s">
        <v>448</v>
      </c>
      <c r="B24" s="338" t="s">
        <v>21</v>
      </c>
      <c r="C24" s="339">
        <v>0</v>
      </c>
      <c r="D24" s="339">
        <v>0</v>
      </c>
      <c r="E24" s="339">
        <v>0</v>
      </c>
      <c r="F24" s="339">
        <v>0</v>
      </c>
      <c r="G24" s="339">
        <v>0</v>
      </c>
    </row>
    <row r="25" spans="1:7" ht="16.5" customHeight="1">
      <c r="A25" s="28" t="s">
        <v>450</v>
      </c>
      <c r="B25" s="19" t="s">
        <v>21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7" ht="16.5" customHeight="1">
      <c r="A26" s="352" t="s">
        <v>449</v>
      </c>
      <c r="B26" s="19" t="s">
        <v>21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7" ht="16.5" customHeight="1">
      <c r="A27" s="352" t="s">
        <v>448</v>
      </c>
      <c r="B27" s="19" t="s">
        <v>21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</row>
    <row r="28" spans="1:7" ht="7.5" customHeight="1">
      <c r="A28" s="64"/>
      <c r="B28" s="100"/>
      <c r="C28" s="100"/>
      <c r="D28" s="100"/>
      <c r="E28" s="100"/>
      <c r="F28" s="100"/>
      <c r="G28" s="100"/>
    </row>
  </sheetData>
  <sheetProtection/>
  <mergeCells count="2">
    <mergeCell ref="A2:G2"/>
    <mergeCell ref="A3:G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H15" sqref="H15"/>
    </sheetView>
  </sheetViews>
  <sheetFormatPr defaultColWidth="8.796875" defaultRowHeight="15"/>
  <cols>
    <col min="1" max="1" width="17.59765625" style="8" customWidth="1"/>
    <col min="2" max="6" width="6.59765625" style="8" customWidth="1"/>
    <col min="7" max="16384" width="8.8984375" style="8" customWidth="1"/>
  </cols>
  <sheetData>
    <row r="1" ht="15" customHeight="1">
      <c r="A1" s="8" t="s">
        <v>451</v>
      </c>
    </row>
    <row r="2" spans="1:6" ht="30.75" customHeight="1">
      <c r="A2" s="646" t="s">
        <v>452</v>
      </c>
      <c r="B2" s="646"/>
      <c r="C2" s="646"/>
      <c r="D2" s="646"/>
      <c r="E2" s="646"/>
      <c r="F2" s="646"/>
    </row>
    <row r="3" spans="1:6" ht="27.75" customHeight="1">
      <c r="A3" s="646" t="s">
        <v>453</v>
      </c>
      <c r="B3" s="646"/>
      <c r="C3" s="646"/>
      <c r="D3" s="646"/>
      <c r="E3" s="646"/>
      <c r="F3" s="646"/>
    </row>
    <row r="4" spans="1:6" ht="9.75" customHeight="1">
      <c r="A4" s="84"/>
      <c r="B4" s="84"/>
      <c r="C4" s="84"/>
      <c r="D4" s="84"/>
      <c r="E4" s="84"/>
      <c r="F4" s="84"/>
    </row>
    <row r="5" spans="5:6" ht="19.5" customHeight="1">
      <c r="E5" s="49"/>
      <c r="F5" s="49" t="s">
        <v>359</v>
      </c>
    </row>
    <row r="6" spans="1:6" ht="27" customHeight="1">
      <c r="A6" s="205"/>
      <c r="B6" s="13">
        <v>2009</v>
      </c>
      <c r="C6" s="13">
        <v>2010</v>
      </c>
      <c r="D6" s="13">
        <v>2011</v>
      </c>
      <c r="E6" s="13">
        <v>2012</v>
      </c>
      <c r="F6" s="13">
        <v>2013</v>
      </c>
    </row>
    <row r="7" spans="1:6" ht="7.5" customHeight="1">
      <c r="A7" s="206"/>
      <c r="B7" s="207"/>
      <c r="C7" s="207"/>
      <c r="D7" s="207"/>
      <c r="E7" s="207"/>
      <c r="F7" s="207"/>
    </row>
    <row r="8" spans="1:9" ht="25.5">
      <c r="A8" s="276" t="s">
        <v>461</v>
      </c>
      <c r="B8" s="320"/>
      <c r="C8" s="320"/>
      <c r="D8" s="320"/>
      <c r="E8" s="320"/>
      <c r="F8" s="320"/>
      <c r="G8" s="50"/>
      <c r="H8" s="50"/>
      <c r="I8" s="50"/>
    </row>
    <row r="9" spans="1:6" ht="24.75" customHeight="1">
      <c r="A9" s="217" t="s">
        <v>454</v>
      </c>
      <c r="B9" s="321">
        <v>7.4</v>
      </c>
      <c r="C9" s="321">
        <v>8.2</v>
      </c>
      <c r="D9" s="321">
        <v>6.7</v>
      </c>
      <c r="E9" s="321">
        <v>8.8</v>
      </c>
      <c r="F9" s="321">
        <v>8.2</v>
      </c>
    </row>
    <row r="10" spans="1:6" ht="24.75" customHeight="1">
      <c r="A10" s="217" t="s">
        <v>455</v>
      </c>
      <c r="B10" s="321">
        <v>574.5</v>
      </c>
      <c r="C10" s="321">
        <v>598.8</v>
      </c>
      <c r="D10" s="321">
        <v>592.6</v>
      </c>
      <c r="E10" s="321">
        <v>595</v>
      </c>
      <c r="F10" s="321">
        <v>587.8</v>
      </c>
    </row>
    <row r="11" spans="1:6" ht="24.75" customHeight="1">
      <c r="A11" s="217" t="s">
        <v>41</v>
      </c>
      <c r="B11" s="321">
        <v>1356.6</v>
      </c>
      <c r="C11" s="321">
        <v>1170.5</v>
      </c>
      <c r="D11" s="321">
        <v>1116.3</v>
      </c>
      <c r="E11" s="321">
        <v>1108</v>
      </c>
      <c r="F11" s="321">
        <v>1078.4</v>
      </c>
    </row>
    <row r="12" spans="1:6" ht="24.75" customHeight="1">
      <c r="A12" s="217" t="s">
        <v>456</v>
      </c>
      <c r="B12" s="322">
        <v>159.9</v>
      </c>
      <c r="C12" s="322">
        <v>190.9</v>
      </c>
      <c r="D12" s="322">
        <v>178.1</v>
      </c>
      <c r="E12" s="322">
        <v>309.8</v>
      </c>
      <c r="F12" s="322">
        <v>323.5</v>
      </c>
    </row>
    <row r="13" spans="1:6" ht="24.75" customHeight="1">
      <c r="A13" s="217" t="s">
        <v>462</v>
      </c>
      <c r="B13" s="323">
        <v>189.76</v>
      </c>
      <c r="C13" s="323">
        <v>212.6</v>
      </c>
      <c r="D13" s="323">
        <v>176</v>
      </c>
      <c r="E13" s="323">
        <v>191.4</v>
      </c>
      <c r="F13" s="323">
        <v>225.2</v>
      </c>
    </row>
    <row r="14" spans="1:6" ht="9.75" customHeight="1">
      <c r="A14" s="217"/>
      <c r="B14" s="323"/>
      <c r="C14" s="323"/>
      <c r="D14" s="323"/>
      <c r="E14" s="323"/>
      <c r="F14" s="323"/>
    </row>
    <row r="15" spans="1:6" ht="21.75" customHeight="1">
      <c r="A15" s="81" t="s">
        <v>457</v>
      </c>
      <c r="B15" s="324"/>
      <c r="C15" s="324"/>
      <c r="D15" s="324"/>
      <c r="E15" s="324"/>
      <c r="F15" s="324"/>
    </row>
    <row r="16" spans="1:6" ht="24.75" customHeight="1">
      <c r="A16" s="82" t="s">
        <v>458</v>
      </c>
      <c r="B16" s="322">
        <v>459.8</v>
      </c>
      <c r="C16" s="322">
        <v>501.2</v>
      </c>
      <c r="D16" s="322">
        <v>544.7</v>
      </c>
      <c r="E16" s="322">
        <v>506.8</v>
      </c>
      <c r="F16" s="322">
        <v>508.7</v>
      </c>
    </row>
    <row r="17" spans="1:6" ht="24.75" customHeight="1">
      <c r="A17" s="217" t="s">
        <v>459</v>
      </c>
      <c r="B17" s="322">
        <v>66.3</v>
      </c>
      <c r="C17" s="322">
        <v>59.2</v>
      </c>
      <c r="D17" s="322">
        <v>67.3</v>
      </c>
      <c r="E17" s="322">
        <v>98.6</v>
      </c>
      <c r="F17" s="322">
        <v>102.4</v>
      </c>
    </row>
    <row r="18" spans="1:6" ht="24.75" customHeight="1">
      <c r="A18" s="217" t="s">
        <v>460</v>
      </c>
      <c r="B18" s="322">
        <v>393.5</v>
      </c>
      <c r="C18" s="322">
        <v>442</v>
      </c>
      <c r="D18" s="322">
        <v>477.4</v>
      </c>
      <c r="E18" s="322">
        <v>408.2</v>
      </c>
      <c r="F18" s="322">
        <v>404.3</v>
      </c>
    </row>
    <row r="19" spans="1:6" ht="7.5" customHeight="1">
      <c r="A19" s="64"/>
      <c r="B19" s="64"/>
      <c r="C19" s="64"/>
      <c r="D19" s="64"/>
      <c r="E19" s="64"/>
      <c r="F19" s="64"/>
    </row>
  </sheetData>
  <sheetProtection/>
  <mergeCells count="2">
    <mergeCell ref="A2:F2"/>
    <mergeCell ref="A3:F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F30"/>
  <sheetViews>
    <sheetView zoomScalePageLayoutView="0" workbookViewId="0" topLeftCell="A1">
      <selection activeCell="I5" sqref="I5"/>
    </sheetView>
  </sheetViews>
  <sheetFormatPr defaultColWidth="8.796875" defaultRowHeight="15"/>
  <cols>
    <col min="1" max="1" width="17.59765625" style="10" customWidth="1"/>
    <col min="2" max="2" width="6" style="10" customWidth="1"/>
    <col min="3" max="4" width="6.69921875" style="10" customWidth="1"/>
    <col min="5" max="6" width="6.296875" style="10" customWidth="1"/>
    <col min="7" max="16384" width="8.8984375" style="10" customWidth="1"/>
  </cols>
  <sheetData>
    <row r="1" ht="15">
      <c r="A1" s="8" t="s">
        <v>463</v>
      </c>
    </row>
    <row r="2" spans="1:6" ht="27" customHeight="1">
      <c r="A2" s="658" t="s">
        <v>464</v>
      </c>
      <c r="B2" s="658"/>
      <c r="C2" s="658"/>
      <c r="D2" s="658"/>
      <c r="E2" s="658"/>
      <c r="F2" s="659"/>
    </row>
    <row r="3" spans="1:6" ht="9.75" customHeight="1">
      <c r="A3" s="443"/>
      <c r="B3" s="443"/>
      <c r="C3" s="443"/>
      <c r="D3" s="443"/>
      <c r="E3" s="443"/>
      <c r="F3" s="444"/>
    </row>
    <row r="4" spans="2:6" ht="24.75" customHeight="1">
      <c r="B4" s="49"/>
      <c r="F4" s="49" t="s">
        <v>343</v>
      </c>
    </row>
    <row r="5" spans="1:6" s="8" customFormat="1" ht="27" customHeight="1">
      <c r="A5" s="244"/>
      <c r="B5" s="207">
        <v>2009</v>
      </c>
      <c r="C5" s="207">
        <v>2010</v>
      </c>
      <c r="D5" s="207">
        <v>2011</v>
      </c>
      <c r="E5" s="207">
        <v>2012</v>
      </c>
      <c r="F5" s="207">
        <v>2013</v>
      </c>
    </row>
    <row r="6" spans="1:6" s="8" customFormat="1" ht="7.5" customHeight="1">
      <c r="A6" s="80"/>
      <c r="B6" s="207"/>
      <c r="C6" s="207"/>
      <c r="D6" s="207"/>
      <c r="E6" s="207"/>
      <c r="F6" s="207"/>
    </row>
    <row r="7" spans="1:6" s="8" customFormat="1" ht="20.25" customHeight="1">
      <c r="A7" s="80" t="s">
        <v>237</v>
      </c>
      <c r="B7" s="163">
        <v>172.6</v>
      </c>
      <c r="C7" s="163">
        <v>228.28</v>
      </c>
      <c r="D7" s="163">
        <v>60</v>
      </c>
      <c r="E7" s="163">
        <f>SUM(E13:E28)</f>
        <v>0</v>
      </c>
      <c r="F7" s="163">
        <f>SUM(F13:F28)</f>
        <v>0</v>
      </c>
    </row>
    <row r="8" spans="1:6" s="8" customFormat="1" ht="16.5" customHeight="1">
      <c r="A8" s="237" t="s">
        <v>465</v>
      </c>
      <c r="B8" s="164"/>
      <c r="C8" s="164"/>
      <c r="D8" s="164"/>
      <c r="E8" s="164"/>
      <c r="F8" s="164"/>
    </row>
    <row r="9" spans="1:6" s="8" customFormat="1" ht="16.5" customHeight="1">
      <c r="A9" s="217" t="s">
        <v>466</v>
      </c>
      <c r="B9" s="155">
        <v>0</v>
      </c>
      <c r="C9" s="155">
        <v>0</v>
      </c>
      <c r="D9" s="155"/>
      <c r="E9" s="155"/>
      <c r="F9" s="155"/>
    </row>
    <row r="10" spans="1:6" s="8" customFormat="1" ht="16.5" customHeight="1">
      <c r="A10" s="217" t="s">
        <v>467</v>
      </c>
      <c r="B10" s="155">
        <v>0</v>
      </c>
      <c r="C10" s="155">
        <v>0</v>
      </c>
      <c r="D10" s="155"/>
      <c r="E10" s="155"/>
      <c r="F10" s="155"/>
    </row>
    <row r="11" spans="1:6" s="8" customFormat="1" ht="16.5" customHeight="1">
      <c r="A11" s="217" t="s">
        <v>468</v>
      </c>
      <c r="B11" s="319">
        <v>172.6</v>
      </c>
      <c r="C11" s="319">
        <v>228.28</v>
      </c>
      <c r="D11" s="319">
        <v>60</v>
      </c>
      <c r="E11" s="319">
        <f>E7</f>
        <v>0</v>
      </c>
      <c r="F11" s="319">
        <f>F7</f>
        <v>0</v>
      </c>
    </row>
    <row r="12" spans="1:6" s="8" customFormat="1" ht="16.5" customHeight="1">
      <c r="A12" s="237" t="s">
        <v>469</v>
      </c>
      <c r="B12" s="200"/>
      <c r="C12" s="200"/>
      <c r="D12" s="200"/>
      <c r="E12" s="200"/>
      <c r="F12" s="200"/>
    </row>
    <row r="13" spans="1:6" s="8" customFormat="1" ht="16.5" customHeight="1">
      <c r="A13" s="217" t="s">
        <v>365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</row>
    <row r="14" spans="1:6" s="8" customFormat="1" ht="16.5" customHeight="1">
      <c r="A14" s="217" t="s">
        <v>366</v>
      </c>
      <c r="B14" s="209">
        <v>20.96</v>
      </c>
      <c r="C14" s="209">
        <v>42.49</v>
      </c>
      <c r="D14" s="209">
        <v>14</v>
      </c>
      <c r="E14" s="155">
        <v>0</v>
      </c>
      <c r="F14" s="155">
        <v>0</v>
      </c>
    </row>
    <row r="15" spans="1:6" s="8" customFormat="1" ht="16.5" customHeight="1">
      <c r="A15" s="217" t="s">
        <v>367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</row>
    <row r="16" spans="1:6" s="8" customFormat="1" ht="16.5" customHeight="1">
      <c r="A16" s="217" t="s">
        <v>368</v>
      </c>
      <c r="B16" s="319">
        <v>26.16</v>
      </c>
      <c r="C16" s="319">
        <v>51.12</v>
      </c>
      <c r="D16" s="319">
        <v>8.8</v>
      </c>
      <c r="E16" s="155">
        <v>0</v>
      </c>
      <c r="F16" s="155">
        <v>0</v>
      </c>
    </row>
    <row r="17" spans="1:6" s="8" customFormat="1" ht="16.5" customHeight="1">
      <c r="A17" s="217" t="s">
        <v>369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</row>
    <row r="18" spans="1:6" s="8" customFormat="1" ht="16.5" customHeight="1">
      <c r="A18" s="217" t="s">
        <v>370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</row>
    <row r="19" spans="1:6" s="8" customFormat="1" ht="16.5" customHeight="1">
      <c r="A19" s="217" t="s">
        <v>371</v>
      </c>
      <c r="B19" s="209">
        <v>65.28</v>
      </c>
      <c r="C19" s="209">
        <v>47.07</v>
      </c>
      <c r="D19" s="209">
        <v>8.6</v>
      </c>
      <c r="E19" s="155">
        <v>0</v>
      </c>
      <c r="F19" s="155">
        <v>0</v>
      </c>
    </row>
    <row r="20" spans="1:6" s="8" customFormat="1" ht="16.5" customHeight="1">
      <c r="A20" s="217" t="s">
        <v>372</v>
      </c>
      <c r="B20" s="209">
        <v>8.62</v>
      </c>
      <c r="C20" s="209">
        <v>7.28</v>
      </c>
      <c r="D20" s="209">
        <v>5</v>
      </c>
      <c r="E20" s="155">
        <v>0</v>
      </c>
      <c r="F20" s="155">
        <v>0</v>
      </c>
    </row>
    <row r="21" spans="1:6" s="8" customFormat="1" ht="16.5" customHeight="1">
      <c r="A21" s="217" t="s">
        <v>373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</row>
    <row r="22" spans="1:6" s="8" customFormat="1" ht="16.5" customHeight="1">
      <c r="A22" s="217" t="s">
        <v>374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</row>
    <row r="23" spans="1:6" s="8" customFormat="1" ht="16.5" customHeight="1">
      <c r="A23" s="217" t="s">
        <v>375</v>
      </c>
      <c r="B23" s="319">
        <v>16.17</v>
      </c>
      <c r="C23" s="319">
        <v>43.15</v>
      </c>
      <c r="D23" s="319">
        <v>7.2</v>
      </c>
      <c r="E23" s="155">
        <v>0</v>
      </c>
      <c r="F23" s="155">
        <v>0</v>
      </c>
    </row>
    <row r="24" spans="1:6" s="8" customFormat="1" ht="16.5" customHeight="1">
      <c r="A24" s="217" t="s">
        <v>376</v>
      </c>
      <c r="B24" s="319">
        <v>8.87</v>
      </c>
      <c r="C24" s="319">
        <v>11.08</v>
      </c>
      <c r="D24" s="319">
        <v>3.4</v>
      </c>
      <c r="E24" s="155">
        <v>0</v>
      </c>
      <c r="F24" s="155">
        <v>0</v>
      </c>
    </row>
    <row r="25" spans="1:6" s="8" customFormat="1" ht="16.5" customHeight="1">
      <c r="A25" s="217" t="s">
        <v>377</v>
      </c>
      <c r="B25" s="319">
        <v>14.15</v>
      </c>
      <c r="C25" s="319">
        <v>11.69</v>
      </c>
      <c r="D25" s="319">
        <v>8.5</v>
      </c>
      <c r="E25" s="155">
        <v>0</v>
      </c>
      <c r="F25" s="155">
        <v>0</v>
      </c>
    </row>
    <row r="26" spans="1:6" s="8" customFormat="1" ht="16.5" customHeight="1">
      <c r="A26" s="217" t="s">
        <v>378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</row>
    <row r="27" spans="1:6" s="8" customFormat="1" ht="16.5" customHeight="1">
      <c r="A27" s="217" t="s">
        <v>379</v>
      </c>
      <c r="B27" s="319">
        <v>12.39</v>
      </c>
      <c r="C27" s="319">
        <v>14.4</v>
      </c>
      <c r="D27" s="319">
        <v>4.5</v>
      </c>
      <c r="E27" s="155">
        <v>0</v>
      </c>
      <c r="F27" s="155">
        <v>0</v>
      </c>
    </row>
    <row r="28" spans="1:6" s="8" customFormat="1" ht="7.5" customHeight="1">
      <c r="A28" s="64"/>
      <c r="B28" s="64"/>
      <c r="C28" s="64"/>
      <c r="D28" s="64"/>
      <c r="E28" s="64"/>
      <c r="F28" s="64"/>
    </row>
    <row r="29" ht="15">
      <c r="A29" s="8" t="s">
        <v>1192</v>
      </c>
    </row>
    <row r="30" ht="15">
      <c r="A30" s="523" t="s">
        <v>1182</v>
      </c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zoomScalePageLayoutView="0" workbookViewId="0" topLeftCell="A7">
      <selection activeCell="I8" sqref="I8"/>
    </sheetView>
  </sheetViews>
  <sheetFormatPr defaultColWidth="8.796875" defaultRowHeight="15"/>
  <cols>
    <col min="1" max="1" width="18.19921875" style="8" customWidth="1"/>
    <col min="2" max="6" width="6.296875" style="8" customWidth="1"/>
    <col min="7" max="16384" width="8.8984375" style="8" customWidth="1"/>
  </cols>
  <sheetData>
    <row r="1" ht="14.25" customHeight="1">
      <c r="A1" s="8" t="s">
        <v>470</v>
      </c>
    </row>
    <row r="2" spans="1:6" ht="27.75" customHeight="1">
      <c r="A2" s="646" t="s">
        <v>471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4.75" customHeight="1">
      <c r="F4" s="49" t="s">
        <v>472</v>
      </c>
    </row>
    <row r="5" spans="1:6" ht="27" customHeight="1">
      <c r="A5" s="205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</row>
    <row r="6" spans="1:6" ht="7.5" customHeight="1">
      <c r="A6" s="93"/>
      <c r="B6" s="212"/>
      <c r="C6" s="212"/>
      <c r="D6" s="212"/>
      <c r="E6" s="212"/>
      <c r="F6" s="212"/>
    </row>
    <row r="7" spans="1:6" ht="18" customHeight="1">
      <c r="A7" s="80" t="s">
        <v>237</v>
      </c>
      <c r="B7" s="199">
        <v>639</v>
      </c>
      <c r="C7" s="199">
        <v>757</v>
      </c>
      <c r="D7" s="199">
        <v>593.89</v>
      </c>
      <c r="E7" s="332">
        <f>SUM(E13:E27)</f>
        <v>974.8000000000001</v>
      </c>
      <c r="F7" s="332">
        <f>F10+F11</f>
        <v>1083.22</v>
      </c>
    </row>
    <row r="8" spans="1:6" ht="15" customHeight="1">
      <c r="A8" s="237" t="s">
        <v>465</v>
      </c>
      <c r="B8" s="199"/>
      <c r="C8" s="199"/>
      <c r="D8" s="199"/>
      <c r="E8" s="199"/>
      <c r="F8" s="199"/>
    </row>
    <row r="9" spans="1:6" ht="16.5" customHeight="1">
      <c r="A9" s="217" t="s">
        <v>466</v>
      </c>
      <c r="B9" s="262">
        <v>0</v>
      </c>
      <c r="C9" s="262">
        <v>0</v>
      </c>
      <c r="D9" s="262">
        <v>0</v>
      </c>
      <c r="E9" s="262">
        <v>0</v>
      </c>
      <c r="F9" s="262">
        <v>0</v>
      </c>
    </row>
    <row r="10" spans="1:6" ht="16.5" customHeight="1">
      <c r="A10" s="217" t="s">
        <v>467</v>
      </c>
      <c r="B10" s="265">
        <v>112</v>
      </c>
      <c r="C10" s="291">
        <v>22.19</v>
      </c>
      <c r="D10" s="291">
        <v>22.19</v>
      </c>
      <c r="E10" s="291">
        <v>26</v>
      </c>
      <c r="F10" s="291">
        <v>60</v>
      </c>
    </row>
    <row r="11" spans="1:6" ht="16.5" customHeight="1">
      <c r="A11" s="217" t="s">
        <v>468</v>
      </c>
      <c r="B11" s="200">
        <v>527</v>
      </c>
      <c r="C11" s="209">
        <v>734.81</v>
      </c>
      <c r="D11" s="209">
        <v>571.7</v>
      </c>
      <c r="E11" s="209">
        <v>948.8</v>
      </c>
      <c r="F11" s="602">
        <f>F13+F14+F15+F16+F17+F18+F19+F20+F21+F22+F23+F24+F25+F26+F27</f>
        <v>1023.22</v>
      </c>
    </row>
    <row r="12" spans="1:6" ht="15" customHeight="1">
      <c r="A12" s="237" t="s">
        <v>469</v>
      </c>
      <c r="B12" s="200"/>
      <c r="C12" s="209"/>
      <c r="D12" s="209"/>
      <c r="E12" s="209"/>
      <c r="F12" s="209"/>
    </row>
    <row r="13" spans="1:6" ht="16.5" customHeight="1">
      <c r="A13" s="217" t="s">
        <v>365</v>
      </c>
      <c r="B13" s="200">
        <v>33</v>
      </c>
      <c r="C13" s="209">
        <v>10.25</v>
      </c>
      <c r="D13" s="209">
        <v>17.3</v>
      </c>
      <c r="E13" s="209">
        <v>30</v>
      </c>
      <c r="F13" s="209">
        <v>11.5</v>
      </c>
    </row>
    <row r="14" spans="1:6" ht="16.5" customHeight="1">
      <c r="A14" s="217" t="s">
        <v>366</v>
      </c>
      <c r="B14" s="200">
        <v>39</v>
      </c>
      <c r="C14" s="209">
        <v>29.8</v>
      </c>
      <c r="D14" s="209">
        <v>16</v>
      </c>
      <c r="E14" s="209">
        <v>25</v>
      </c>
      <c r="F14" s="209">
        <v>120</v>
      </c>
    </row>
    <row r="15" spans="1:6" ht="16.5" customHeight="1">
      <c r="A15" s="217" t="s">
        <v>367</v>
      </c>
      <c r="B15" s="265">
        <v>39</v>
      </c>
      <c r="C15" s="291">
        <v>10.67</v>
      </c>
      <c r="D15" s="291">
        <v>10.5</v>
      </c>
      <c r="E15" s="291">
        <v>131.6</v>
      </c>
      <c r="F15" s="291">
        <v>28.66</v>
      </c>
    </row>
    <row r="16" spans="1:6" ht="16.5" customHeight="1">
      <c r="A16" s="217" t="s">
        <v>368</v>
      </c>
      <c r="B16" s="200">
        <v>47</v>
      </c>
      <c r="C16" s="209">
        <v>14.3</v>
      </c>
      <c r="D16" s="209">
        <v>16.5</v>
      </c>
      <c r="E16" s="209">
        <v>50</v>
      </c>
      <c r="F16" s="209">
        <v>20</v>
      </c>
    </row>
    <row r="17" spans="1:6" ht="16.5" customHeight="1">
      <c r="A17" s="217" t="s">
        <v>369</v>
      </c>
      <c r="B17" s="265">
        <v>48</v>
      </c>
      <c r="C17" s="291">
        <v>25.9</v>
      </c>
      <c r="D17" s="291">
        <v>36.72</v>
      </c>
      <c r="E17" s="291">
        <v>35</v>
      </c>
      <c r="F17" s="291">
        <v>54.66</v>
      </c>
    </row>
    <row r="18" spans="1:6" ht="16.5" customHeight="1">
      <c r="A18" s="217" t="s">
        <v>370</v>
      </c>
      <c r="B18" s="265">
        <v>61</v>
      </c>
      <c r="C18" s="291">
        <v>72.05</v>
      </c>
      <c r="D18" s="291">
        <v>50.2</v>
      </c>
      <c r="E18" s="291">
        <v>166.6</v>
      </c>
      <c r="F18" s="291">
        <v>300.6</v>
      </c>
    </row>
    <row r="19" spans="1:6" ht="16.5" customHeight="1">
      <c r="A19" s="217" t="s">
        <v>371</v>
      </c>
      <c r="B19" s="200">
        <v>33</v>
      </c>
      <c r="C19" s="209">
        <v>83</v>
      </c>
      <c r="D19" s="209">
        <v>46.3</v>
      </c>
      <c r="E19" s="209">
        <v>40</v>
      </c>
      <c r="F19" s="209">
        <v>44.6</v>
      </c>
    </row>
    <row r="20" spans="1:6" ht="16.5" customHeight="1">
      <c r="A20" s="217" t="s">
        <v>372</v>
      </c>
      <c r="B20" s="200">
        <v>39</v>
      </c>
      <c r="C20" s="209">
        <v>50.3</v>
      </c>
      <c r="D20" s="209">
        <v>15.3</v>
      </c>
      <c r="E20" s="262">
        <v>0</v>
      </c>
      <c r="F20" s="262">
        <v>0</v>
      </c>
    </row>
    <row r="21" spans="1:6" ht="16.5" customHeight="1">
      <c r="A21" s="217" t="s">
        <v>373</v>
      </c>
      <c r="B21" s="265">
        <v>47</v>
      </c>
      <c r="C21" s="291">
        <v>97.2</v>
      </c>
      <c r="D21" s="291">
        <v>69.1</v>
      </c>
      <c r="E21" s="291">
        <v>134.3</v>
      </c>
      <c r="F21" s="291">
        <v>186.45</v>
      </c>
    </row>
    <row r="22" spans="1:6" ht="16.5" customHeight="1">
      <c r="A22" s="217" t="s">
        <v>374</v>
      </c>
      <c r="B22" s="265">
        <v>48</v>
      </c>
      <c r="C22" s="291">
        <v>101</v>
      </c>
      <c r="D22" s="291">
        <v>77.3</v>
      </c>
      <c r="E22" s="291">
        <v>70.1</v>
      </c>
      <c r="F22" s="291">
        <v>17</v>
      </c>
    </row>
    <row r="23" spans="1:6" ht="16.5" customHeight="1">
      <c r="A23" s="217" t="s">
        <v>375</v>
      </c>
      <c r="B23" s="200">
        <v>39</v>
      </c>
      <c r="C23" s="209">
        <v>7</v>
      </c>
      <c r="D23" s="209">
        <v>17.2</v>
      </c>
      <c r="E23" s="209">
        <v>11</v>
      </c>
      <c r="F23" s="209">
        <v>32.4</v>
      </c>
    </row>
    <row r="24" spans="1:6" ht="16.5" customHeight="1">
      <c r="A24" s="217" t="s">
        <v>376</v>
      </c>
      <c r="B24" s="265">
        <v>33</v>
      </c>
      <c r="C24" s="291">
        <v>32.57</v>
      </c>
      <c r="D24" s="291">
        <v>29</v>
      </c>
      <c r="E24" s="291">
        <v>85.2</v>
      </c>
      <c r="F24" s="291">
        <v>58</v>
      </c>
    </row>
    <row r="25" spans="1:6" ht="16.5" customHeight="1">
      <c r="A25" s="217" t="s">
        <v>377</v>
      </c>
      <c r="B25" s="265">
        <v>39</v>
      </c>
      <c r="C25" s="291">
        <v>95.91</v>
      </c>
      <c r="D25" s="291">
        <v>77.3</v>
      </c>
      <c r="E25" s="291">
        <v>90</v>
      </c>
      <c r="F25" s="291">
        <v>65.2</v>
      </c>
    </row>
    <row r="26" spans="1:6" ht="16.5" customHeight="1">
      <c r="A26" s="217" t="s">
        <v>378</v>
      </c>
      <c r="B26" s="265">
        <v>57</v>
      </c>
      <c r="C26" s="291">
        <v>80.96</v>
      </c>
      <c r="D26" s="291">
        <v>70</v>
      </c>
      <c r="E26" s="291">
        <v>65</v>
      </c>
      <c r="F26" s="291">
        <v>50</v>
      </c>
    </row>
    <row r="27" spans="1:6" ht="16.5" customHeight="1">
      <c r="A27" s="217" t="s">
        <v>379</v>
      </c>
      <c r="B27" s="262">
        <v>0</v>
      </c>
      <c r="C27" s="291">
        <v>46.1</v>
      </c>
      <c r="D27" s="291">
        <v>45.17</v>
      </c>
      <c r="E27" s="291">
        <v>41</v>
      </c>
      <c r="F27" s="291">
        <v>34.15</v>
      </c>
    </row>
    <row r="28" spans="1:6" ht="7.5" customHeight="1">
      <c r="A28" s="64"/>
      <c r="B28" s="318"/>
      <c r="C28" s="318"/>
      <c r="D28" s="318"/>
      <c r="E28" s="318"/>
      <c r="F28" s="318"/>
    </row>
    <row r="29" spans="5:6" ht="12.75">
      <c r="E29" s="74"/>
      <c r="F29" s="74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27"/>
  <sheetViews>
    <sheetView zoomScalePageLayoutView="0" workbookViewId="0" topLeftCell="A1">
      <selection activeCell="J20" sqref="J20"/>
    </sheetView>
  </sheetViews>
  <sheetFormatPr defaultColWidth="8.796875" defaultRowHeight="15"/>
  <cols>
    <col min="1" max="1" width="18.69921875" style="10" customWidth="1"/>
    <col min="2" max="2" width="8" style="10" bestFit="1" customWidth="1"/>
    <col min="3" max="6" width="5.19921875" style="10" customWidth="1"/>
    <col min="7" max="7" width="5.296875" style="10" customWidth="1"/>
    <col min="8" max="8" width="8.09765625" style="10" customWidth="1"/>
    <col min="9" max="16384" width="8.8984375" style="10" customWidth="1"/>
  </cols>
  <sheetData>
    <row r="1" spans="1:3" ht="15">
      <c r="A1" s="8" t="s">
        <v>948</v>
      </c>
      <c r="B1" s="9"/>
      <c r="C1" s="9"/>
    </row>
    <row r="2" spans="1:7" ht="31.5" customHeight="1">
      <c r="A2" s="642" t="s">
        <v>220</v>
      </c>
      <c r="B2" s="642"/>
      <c r="C2" s="642"/>
      <c r="D2" s="642"/>
      <c r="E2" s="642"/>
      <c r="F2" s="642"/>
      <c r="G2" s="642"/>
    </row>
    <row r="3" spans="1:5" ht="9.75" customHeight="1">
      <c r="A3" s="29"/>
      <c r="B3" s="29"/>
      <c r="C3" s="29"/>
      <c r="D3" s="29"/>
      <c r="E3" s="29"/>
    </row>
    <row r="4" ht="18.75" customHeight="1"/>
    <row r="5" spans="1:7" s="8" customFormat="1" ht="22.5" customHeight="1">
      <c r="A5" s="13" t="s">
        <v>221</v>
      </c>
      <c r="B5" s="13" t="s">
        <v>200</v>
      </c>
      <c r="C5" s="13">
        <v>2009</v>
      </c>
      <c r="D5" s="254">
        <v>2010</v>
      </c>
      <c r="E5" s="254">
        <v>2011</v>
      </c>
      <c r="F5" s="254">
        <v>2012</v>
      </c>
      <c r="G5" s="254">
        <v>2013</v>
      </c>
    </row>
    <row r="6" spans="1:7" s="8" customFormat="1" ht="12.75" hidden="1">
      <c r="A6" s="45" t="s">
        <v>201</v>
      </c>
      <c r="B6" s="46" t="s">
        <v>202</v>
      </c>
      <c r="C6" s="47">
        <v>132625</v>
      </c>
      <c r="D6" s="47">
        <v>132625</v>
      </c>
      <c r="E6" s="47">
        <v>132625</v>
      </c>
      <c r="F6" s="47">
        <v>132625</v>
      </c>
      <c r="G6" s="47">
        <v>132625</v>
      </c>
    </row>
    <row r="7" spans="1:7" s="8" customFormat="1" ht="24.75" customHeight="1">
      <c r="A7" s="18" t="s">
        <v>223</v>
      </c>
      <c r="B7" s="19" t="s">
        <v>222</v>
      </c>
      <c r="C7" s="38">
        <v>211</v>
      </c>
      <c r="D7" s="38">
        <v>221</v>
      </c>
      <c r="E7" s="38">
        <v>221</v>
      </c>
      <c r="F7" s="38">
        <v>221</v>
      </c>
      <c r="G7" s="38">
        <v>221</v>
      </c>
    </row>
    <row r="8" spans="1:7" s="8" customFormat="1" ht="6.75" customHeight="1">
      <c r="A8" s="18"/>
      <c r="B8" s="19"/>
      <c r="C8" s="38"/>
      <c r="D8" s="38"/>
      <c r="E8" s="38"/>
      <c r="F8" s="38"/>
      <c r="G8" s="38"/>
    </row>
    <row r="9" spans="1:7" s="8" customFormat="1" ht="15" customHeight="1" hidden="1">
      <c r="A9" s="45" t="s">
        <v>207</v>
      </c>
      <c r="B9" s="46" t="s">
        <v>205</v>
      </c>
      <c r="C9" s="24">
        <v>1922341</v>
      </c>
      <c r="D9" s="24">
        <v>1922341</v>
      </c>
      <c r="E9" s="24"/>
      <c r="F9" s="24"/>
      <c r="G9" s="24"/>
    </row>
    <row r="10" spans="1:7" s="15" customFormat="1" ht="38.25">
      <c r="A10" s="25" t="s">
        <v>224</v>
      </c>
      <c r="B10" s="44" t="s">
        <v>225</v>
      </c>
      <c r="C10" s="447">
        <f>'B01_chitieuchuyeu(5)'!C9/'B01_chitieuchuyeu(5)'!C6</f>
        <v>14.51381286381928</v>
      </c>
      <c r="D10" s="447">
        <f>'B01_chitieuchuyeu(5)'!D9/'B01_chitieuchuyeu(5)'!D6</f>
        <v>18.367851028365852</v>
      </c>
      <c r="E10" s="447">
        <f>'B01_chitieuchuyeu(5)'!E9/'B01_chitieuchuyeu(5)'!E6</f>
        <v>21.36771398432791</v>
      </c>
      <c r="F10" s="447">
        <f>'B01_chitieuchuyeu(5)'!F9/'B01_chitieuchuyeu(5)'!F6</f>
        <v>24.53141871795065</v>
      </c>
      <c r="G10" s="447">
        <f>'B01_chitieuchuyeu(5)'!G9/'B01_chitieuchuyeu(5)'!G6</f>
        <v>28.110411352640646</v>
      </c>
    </row>
    <row r="11" spans="1:7" s="15" customFormat="1" ht="6.75" customHeight="1">
      <c r="A11" s="25"/>
      <c r="B11" s="44"/>
      <c r="C11" s="414"/>
      <c r="D11" s="414"/>
      <c r="E11" s="414"/>
      <c r="F11" s="414"/>
      <c r="G11" s="414"/>
    </row>
    <row r="12" spans="1:7" s="8" customFormat="1" ht="25.5">
      <c r="A12" s="500" t="s">
        <v>1082</v>
      </c>
      <c r="B12" s="415" t="s">
        <v>226</v>
      </c>
      <c r="C12" s="415">
        <f>'B01_chitieuchuyeu(5)'!C13/'B01_chitieuchuyeu(5)'!C6*1000</f>
        <v>3469.984673345967</v>
      </c>
      <c r="D12" s="415">
        <f>'B01_chitieuchuyeu(5)'!D13/'B01_chitieuchuyeu(5)'!D6*1000</f>
        <v>3669.105280226867</v>
      </c>
      <c r="E12" s="415">
        <f>'B01_chitieuchuyeu(5)'!E13/'B01_chitieuchuyeu(5)'!E6*1000</f>
        <v>3954.249547920434</v>
      </c>
      <c r="F12" s="415">
        <f>'B01_chitieuchuyeu(5)'!F13/'B01_chitieuchuyeu(5)'!F6*1000</f>
        <v>4203.542088657636</v>
      </c>
      <c r="G12" s="415">
        <f>'B01_chitieuchuyeu(5)'!G13/'B01_chitieuchuyeu(5)'!G6*1000</f>
        <v>4420.818190710518</v>
      </c>
    </row>
    <row r="13" spans="1:7" s="8" customFormat="1" ht="6.75" customHeight="1">
      <c r="A13" s="499"/>
      <c r="B13" s="38"/>
      <c r="C13" s="38"/>
      <c r="D13" s="38"/>
      <c r="E13" s="38"/>
      <c r="F13" s="38"/>
      <c r="G13" s="38"/>
    </row>
    <row r="14" spans="1:7" s="8" customFormat="1" ht="25.5">
      <c r="A14" s="25" t="s">
        <v>947</v>
      </c>
      <c r="B14" s="26" t="s">
        <v>36</v>
      </c>
      <c r="C14" s="415">
        <v>100</v>
      </c>
      <c r="D14" s="415">
        <v>100</v>
      </c>
      <c r="E14" s="415">
        <v>100</v>
      </c>
      <c r="F14" s="415">
        <v>100</v>
      </c>
      <c r="G14" s="415">
        <v>100</v>
      </c>
    </row>
    <row r="15" spans="1:7" s="8" customFormat="1" ht="24.75" customHeight="1">
      <c r="A15" s="18" t="s">
        <v>227</v>
      </c>
      <c r="B15" s="19" t="s">
        <v>36</v>
      </c>
      <c r="C15" s="38">
        <v>100</v>
      </c>
      <c r="D15" s="38">
        <v>100</v>
      </c>
      <c r="E15" s="38">
        <v>100</v>
      </c>
      <c r="F15" s="38">
        <v>100</v>
      </c>
      <c r="G15" s="38">
        <v>100</v>
      </c>
    </row>
    <row r="16" spans="1:7" s="8" customFormat="1" ht="24.75" customHeight="1">
      <c r="A16" s="18" t="s">
        <v>228</v>
      </c>
      <c r="B16" s="19" t="s">
        <v>36</v>
      </c>
      <c r="C16" s="38">
        <v>100</v>
      </c>
      <c r="D16" s="38">
        <v>100</v>
      </c>
      <c r="E16" s="38">
        <v>100</v>
      </c>
      <c r="F16" s="38">
        <v>100</v>
      </c>
      <c r="G16" s="38">
        <v>100</v>
      </c>
    </row>
    <row r="17" spans="1:7" s="8" customFormat="1" ht="24.75" customHeight="1">
      <c r="A17" s="18" t="s">
        <v>229</v>
      </c>
      <c r="B17" s="19" t="s">
        <v>36</v>
      </c>
      <c r="C17" s="38">
        <v>100</v>
      </c>
      <c r="D17" s="38">
        <v>100</v>
      </c>
      <c r="E17" s="38">
        <v>100</v>
      </c>
      <c r="F17" s="38">
        <v>100</v>
      </c>
      <c r="G17" s="38">
        <v>100</v>
      </c>
    </row>
    <row r="18" spans="1:7" s="8" customFormat="1" ht="24.75" customHeight="1">
      <c r="A18" s="18" t="s">
        <v>230</v>
      </c>
      <c r="B18" s="19" t="s">
        <v>231</v>
      </c>
      <c r="C18" s="38">
        <v>206</v>
      </c>
      <c r="D18" s="38">
        <v>168</v>
      </c>
      <c r="E18" s="38">
        <v>125</v>
      </c>
      <c r="F18" s="38">
        <v>138</v>
      </c>
      <c r="G18" s="38">
        <v>141</v>
      </c>
    </row>
    <row r="19" spans="1:7" s="8" customFormat="1" ht="6.75" customHeight="1">
      <c r="A19" s="18"/>
      <c r="B19" s="19"/>
      <c r="C19" s="38"/>
      <c r="D19" s="38"/>
      <c r="E19" s="38"/>
      <c r="F19" s="38"/>
      <c r="G19" s="38"/>
    </row>
    <row r="20" spans="1:7" s="8" customFormat="1" ht="25.5">
      <c r="A20" s="41" t="s">
        <v>232</v>
      </c>
      <c r="B20" s="42" t="s">
        <v>233</v>
      </c>
      <c r="C20" s="415">
        <v>11</v>
      </c>
      <c r="D20" s="415">
        <v>12</v>
      </c>
      <c r="E20" s="415">
        <v>11</v>
      </c>
      <c r="F20" s="415">
        <v>10</v>
      </c>
      <c r="G20" s="415">
        <v>11</v>
      </c>
    </row>
    <row r="21" spans="1:7" s="8" customFormat="1" ht="6.75" customHeight="1">
      <c r="A21" s="41"/>
      <c r="B21" s="42"/>
      <c r="C21" s="415"/>
      <c r="D21" s="415"/>
      <c r="E21" s="415"/>
      <c r="F21" s="415"/>
      <c r="G21" s="415"/>
    </row>
    <row r="22" spans="1:8" s="8" customFormat="1" ht="25.5">
      <c r="A22" s="41" t="s">
        <v>234</v>
      </c>
      <c r="B22" s="42" t="s">
        <v>233</v>
      </c>
      <c r="C22" s="448">
        <v>1665</v>
      </c>
      <c r="D22" s="448">
        <v>1686</v>
      </c>
      <c r="E22" s="448">
        <v>1725</v>
      </c>
      <c r="F22" s="448">
        <v>1746</v>
      </c>
      <c r="G22" s="448">
        <v>1765</v>
      </c>
      <c r="H22" s="50"/>
    </row>
    <row r="23" spans="1:8" s="8" customFormat="1" ht="6.75" customHeight="1">
      <c r="A23" s="41"/>
      <c r="B23" s="42"/>
      <c r="C23" s="448"/>
      <c r="D23" s="448"/>
      <c r="E23" s="448"/>
      <c r="F23" s="448"/>
      <c r="G23" s="448"/>
      <c r="H23" s="50"/>
    </row>
    <row r="24" spans="1:8" s="8" customFormat="1" ht="25.5">
      <c r="A24" s="43" t="s">
        <v>236</v>
      </c>
      <c r="B24" s="42" t="s">
        <v>235</v>
      </c>
      <c r="C24" s="448">
        <v>20</v>
      </c>
      <c r="D24" s="448">
        <v>20</v>
      </c>
      <c r="E24" s="448">
        <v>20</v>
      </c>
      <c r="F24" s="448">
        <v>22</v>
      </c>
      <c r="G24" s="448">
        <v>22</v>
      </c>
      <c r="H24" s="50"/>
    </row>
    <row r="25" spans="1:8" s="8" customFormat="1" ht="9.75" customHeight="1">
      <c r="A25" s="30"/>
      <c r="B25" s="31"/>
      <c r="C25" s="33"/>
      <c r="D25" s="33"/>
      <c r="E25" s="33"/>
      <c r="F25" s="33"/>
      <c r="G25" s="33"/>
      <c r="H25" s="50"/>
    </row>
    <row r="26" spans="2:3" s="8" customFormat="1" ht="18.75" customHeight="1">
      <c r="B26" s="34"/>
      <c r="C26" s="35"/>
    </row>
    <row r="27" spans="1:3" s="8" customFormat="1" ht="12.75" customHeight="1">
      <c r="A27" s="36"/>
      <c r="B27" s="35"/>
      <c r="C27" s="36"/>
    </row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</sheetData>
  <sheetProtection/>
  <mergeCells count="1">
    <mergeCell ref="A2:G2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2"/>
  <headerFooter alignWithMargins="0">
    <oddFooter>&amp;L&amp;"Arial Narrow,Italic"&amp;9NIÊN GIÁM THỐNG KÊ HUYỆN TRI TÔN 2012&amp;R&amp;"Arial,Regular"&amp;9Trang &amp;P+4&amp;]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zoomScalePageLayoutView="0" workbookViewId="0" topLeftCell="A4">
      <selection activeCell="H9" sqref="H9"/>
    </sheetView>
  </sheetViews>
  <sheetFormatPr defaultColWidth="8.796875" defaultRowHeight="15"/>
  <cols>
    <col min="1" max="1" width="15.59765625" style="8" customWidth="1"/>
    <col min="2" max="2" width="6.19921875" style="8" customWidth="1"/>
    <col min="3" max="7" width="5.59765625" style="8" customWidth="1"/>
    <col min="8" max="16384" width="8.8984375" style="8" customWidth="1"/>
  </cols>
  <sheetData>
    <row r="1" spans="1:3" ht="15" customHeight="1">
      <c r="A1" s="8" t="s">
        <v>473</v>
      </c>
      <c r="C1" s="9"/>
    </row>
    <row r="2" spans="1:7" ht="26.25" customHeight="1">
      <c r="A2" s="646" t="s">
        <v>474</v>
      </c>
      <c r="B2" s="646"/>
      <c r="C2" s="646"/>
      <c r="D2" s="646"/>
      <c r="E2" s="646"/>
      <c r="F2" s="646"/>
      <c r="G2" s="646"/>
    </row>
    <row r="3" spans="1:7" ht="20.25" customHeight="1">
      <c r="A3" s="645" t="s">
        <v>1087</v>
      </c>
      <c r="B3" s="645"/>
      <c r="C3" s="645"/>
      <c r="D3" s="645"/>
      <c r="E3" s="645"/>
      <c r="F3" s="645"/>
      <c r="G3" s="645"/>
    </row>
    <row r="4" spans="1:7" ht="9.75" customHeight="1">
      <c r="A4" s="29"/>
      <c r="B4" s="29"/>
      <c r="C4" s="29"/>
      <c r="D4" s="29"/>
      <c r="E4" s="29"/>
      <c r="F4" s="29"/>
      <c r="G4" s="29"/>
    </row>
    <row r="5" spans="1:3" ht="18" customHeight="1">
      <c r="A5" s="255"/>
      <c r="B5" s="255"/>
      <c r="C5" s="316"/>
    </row>
    <row r="6" spans="1:7" ht="18.75" customHeight="1">
      <c r="A6" s="206"/>
      <c r="B6" s="207" t="s">
        <v>200</v>
      </c>
      <c r="C6" s="207">
        <v>2009</v>
      </c>
      <c r="D6" s="207">
        <v>2010</v>
      </c>
      <c r="E6" s="207">
        <v>2011</v>
      </c>
      <c r="F6" s="207">
        <v>2012</v>
      </c>
      <c r="G6" s="207">
        <v>2013</v>
      </c>
    </row>
    <row r="7" spans="1:7" ht="8.25" customHeight="1">
      <c r="A7" s="243"/>
      <c r="B7" s="243"/>
      <c r="C7" s="206"/>
      <c r="D7" s="206"/>
      <c r="E7" s="206"/>
      <c r="F7" s="206"/>
      <c r="G7" s="206"/>
    </row>
    <row r="8" spans="1:7" ht="18" customHeight="1">
      <c r="A8" s="18" t="s">
        <v>475</v>
      </c>
      <c r="B8" s="340" t="s">
        <v>476</v>
      </c>
      <c r="C8" s="20">
        <v>275</v>
      </c>
      <c r="D8" s="20">
        <v>275</v>
      </c>
      <c r="E8" s="20">
        <v>285</v>
      </c>
      <c r="F8" s="20">
        <v>298</v>
      </c>
      <c r="G8" s="20">
        <v>318</v>
      </c>
    </row>
    <row r="9" spans="1:7" ht="18" customHeight="1">
      <c r="A9" s="18" t="s">
        <v>477</v>
      </c>
      <c r="B9" s="340" t="s">
        <v>42</v>
      </c>
      <c r="C9" s="20">
        <v>7840</v>
      </c>
      <c r="D9" s="20">
        <v>7840</v>
      </c>
      <c r="E9" s="20">
        <v>8835</v>
      </c>
      <c r="F9" s="20">
        <v>9120</v>
      </c>
      <c r="G9" s="20">
        <v>9732</v>
      </c>
    </row>
    <row r="10" spans="1:7" ht="18" customHeight="1">
      <c r="A10" s="18" t="s">
        <v>478</v>
      </c>
      <c r="B10" s="340" t="s">
        <v>476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</row>
    <row r="11" spans="1:7" ht="18" customHeight="1">
      <c r="A11" s="18" t="s">
        <v>479</v>
      </c>
      <c r="B11" s="340" t="s">
        <v>21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</row>
    <row r="12" spans="1:7" ht="18" customHeight="1">
      <c r="A12" s="342" t="s">
        <v>480</v>
      </c>
      <c r="B12" s="340" t="s">
        <v>43</v>
      </c>
      <c r="C12" s="341">
        <v>0</v>
      </c>
      <c r="D12" s="341">
        <v>0</v>
      </c>
      <c r="E12" s="341">
        <v>0</v>
      </c>
      <c r="F12" s="341">
        <v>0</v>
      </c>
      <c r="G12" s="341">
        <v>0</v>
      </c>
    </row>
    <row r="13" spans="1:7" ht="18" customHeight="1">
      <c r="A13" s="28" t="s">
        <v>481</v>
      </c>
      <c r="B13" s="340" t="s">
        <v>476</v>
      </c>
      <c r="C13" s="341">
        <v>0</v>
      </c>
      <c r="D13" s="341">
        <v>0</v>
      </c>
      <c r="E13" s="341">
        <v>0</v>
      </c>
      <c r="F13" s="341">
        <v>0</v>
      </c>
      <c r="G13" s="341">
        <v>0</v>
      </c>
    </row>
    <row r="14" spans="1:7" ht="18" customHeight="1">
      <c r="A14" s="342" t="s">
        <v>480</v>
      </c>
      <c r="B14" s="340" t="s">
        <v>42</v>
      </c>
      <c r="C14" s="341">
        <v>0</v>
      </c>
      <c r="D14" s="341">
        <v>0</v>
      </c>
      <c r="E14" s="341">
        <v>0</v>
      </c>
      <c r="F14" s="341">
        <v>0</v>
      </c>
      <c r="G14" s="341">
        <v>0</v>
      </c>
    </row>
    <row r="15" spans="1:7" ht="18" customHeight="1">
      <c r="A15" s="28" t="s">
        <v>482</v>
      </c>
      <c r="B15" s="340" t="s">
        <v>476</v>
      </c>
      <c r="C15" s="341">
        <v>0</v>
      </c>
      <c r="D15" s="341">
        <v>0</v>
      </c>
      <c r="E15" s="341">
        <v>0</v>
      </c>
      <c r="F15" s="341">
        <v>0</v>
      </c>
      <c r="G15" s="341">
        <v>0</v>
      </c>
    </row>
    <row r="16" spans="1:7" ht="18" customHeight="1">
      <c r="A16" s="342" t="s">
        <v>480</v>
      </c>
      <c r="B16" s="340" t="s">
        <v>42</v>
      </c>
      <c r="C16" s="341">
        <v>0</v>
      </c>
      <c r="D16" s="341">
        <v>0</v>
      </c>
      <c r="E16" s="341">
        <v>0</v>
      </c>
      <c r="F16" s="341">
        <v>0</v>
      </c>
      <c r="G16" s="341">
        <v>0</v>
      </c>
    </row>
    <row r="17" spans="1:7" ht="18" customHeight="1">
      <c r="A17" s="18" t="s">
        <v>483</v>
      </c>
      <c r="B17" s="340" t="s">
        <v>476</v>
      </c>
      <c r="C17" s="20">
        <v>1087</v>
      </c>
      <c r="D17" s="20">
        <v>1087</v>
      </c>
      <c r="E17" s="341">
        <v>0</v>
      </c>
      <c r="F17" s="341">
        <v>0</v>
      </c>
      <c r="G17" s="341">
        <v>0</v>
      </c>
    </row>
    <row r="18" spans="1:7" ht="18" customHeight="1">
      <c r="A18" s="28" t="s">
        <v>484</v>
      </c>
      <c r="B18" s="340" t="s">
        <v>21</v>
      </c>
      <c r="C18" s="20">
        <v>652</v>
      </c>
      <c r="D18" s="20">
        <v>652</v>
      </c>
      <c r="E18" s="20">
        <v>660</v>
      </c>
      <c r="F18" s="20">
        <v>682</v>
      </c>
      <c r="G18" s="20">
        <v>685</v>
      </c>
    </row>
    <row r="19" spans="1:7" ht="18" customHeight="1">
      <c r="A19" s="28" t="s">
        <v>485</v>
      </c>
      <c r="B19" s="340" t="s">
        <v>493</v>
      </c>
      <c r="C19" s="20">
        <v>14870</v>
      </c>
      <c r="D19" s="20">
        <v>14870</v>
      </c>
      <c r="E19" s="20">
        <v>15052</v>
      </c>
      <c r="F19" s="20">
        <v>15553</v>
      </c>
      <c r="G19" s="20">
        <v>15755</v>
      </c>
    </row>
    <row r="20" spans="1:7" ht="18" customHeight="1">
      <c r="A20" s="28" t="s">
        <v>486</v>
      </c>
      <c r="B20" s="340" t="s">
        <v>476</v>
      </c>
      <c r="C20" s="20">
        <v>155</v>
      </c>
      <c r="D20" s="20">
        <v>155</v>
      </c>
      <c r="E20" s="20">
        <v>142</v>
      </c>
      <c r="F20" s="20">
        <v>110</v>
      </c>
      <c r="G20" s="20">
        <v>90</v>
      </c>
    </row>
    <row r="21" spans="1:7" ht="18" customHeight="1">
      <c r="A21" s="18" t="s">
        <v>487</v>
      </c>
      <c r="B21" s="340" t="s">
        <v>489</v>
      </c>
      <c r="C21" s="20">
        <v>281</v>
      </c>
      <c r="D21" s="20">
        <v>281</v>
      </c>
      <c r="E21" s="20">
        <v>258</v>
      </c>
      <c r="F21" s="20">
        <v>200</v>
      </c>
      <c r="G21" s="20">
        <v>165</v>
      </c>
    </row>
    <row r="22" spans="1:7" ht="18" customHeight="1">
      <c r="A22" s="28" t="s">
        <v>488</v>
      </c>
      <c r="B22" s="340" t="s">
        <v>476</v>
      </c>
      <c r="C22" s="20">
        <v>71</v>
      </c>
      <c r="D22" s="20">
        <v>71</v>
      </c>
      <c r="E22" s="20">
        <v>74</v>
      </c>
      <c r="F22" s="20">
        <v>74</v>
      </c>
      <c r="G22" s="20">
        <v>73</v>
      </c>
    </row>
    <row r="23" spans="1:7" ht="18" customHeight="1">
      <c r="A23" s="28" t="s">
        <v>490</v>
      </c>
      <c r="B23" s="340" t="s">
        <v>21</v>
      </c>
      <c r="C23" s="343">
        <v>99</v>
      </c>
      <c r="D23" s="343">
        <v>99</v>
      </c>
      <c r="E23" s="343">
        <v>160</v>
      </c>
      <c r="F23" s="343">
        <v>240</v>
      </c>
      <c r="G23" s="343">
        <v>310</v>
      </c>
    </row>
    <row r="24" spans="1:7" ht="18" customHeight="1">
      <c r="A24" s="28" t="s">
        <v>491</v>
      </c>
      <c r="B24" s="340" t="s">
        <v>21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</row>
    <row r="25" spans="1:7" ht="18" customHeight="1">
      <c r="A25" s="28" t="s">
        <v>492</v>
      </c>
      <c r="B25" s="340" t="s">
        <v>21</v>
      </c>
      <c r="C25" s="343">
        <v>110</v>
      </c>
      <c r="D25" s="343">
        <v>110</v>
      </c>
      <c r="E25" s="343">
        <v>145</v>
      </c>
      <c r="F25" s="343">
        <v>195</v>
      </c>
      <c r="G25" s="343">
        <v>211</v>
      </c>
    </row>
    <row r="26" spans="1:7" ht="7.5" customHeight="1">
      <c r="A26" s="64"/>
      <c r="B26" s="68"/>
      <c r="C26" s="64"/>
      <c r="D26" s="64"/>
      <c r="E26" s="64"/>
      <c r="F26" s="64"/>
      <c r="G26" s="64"/>
    </row>
    <row r="27" spans="1:2" ht="12.75">
      <c r="A27" s="9"/>
      <c r="B27" s="9"/>
    </row>
  </sheetData>
  <sheetProtection/>
  <mergeCells count="2">
    <mergeCell ref="A2:G2"/>
    <mergeCell ref="A3:G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4">
      <selection activeCell="G11" sqref="G11"/>
    </sheetView>
  </sheetViews>
  <sheetFormatPr defaultColWidth="8.796875" defaultRowHeight="15"/>
  <cols>
    <col min="1" max="1" width="17.19921875" style="8" customWidth="1"/>
    <col min="2" max="6" width="6.3984375" style="8" customWidth="1"/>
    <col min="7" max="16384" width="8.8984375" style="8" customWidth="1"/>
  </cols>
  <sheetData>
    <row r="1" ht="15" customHeight="1">
      <c r="A1" s="8" t="s">
        <v>494</v>
      </c>
    </row>
    <row r="2" spans="1:6" ht="26.25" customHeight="1">
      <c r="A2" s="646" t="s">
        <v>495</v>
      </c>
      <c r="B2" s="646"/>
      <c r="C2" s="646"/>
      <c r="D2" s="646"/>
      <c r="E2" s="646"/>
      <c r="F2" s="646"/>
    </row>
    <row r="3" spans="1:6" ht="21.75" customHeight="1">
      <c r="A3" s="645" t="s">
        <v>1086</v>
      </c>
      <c r="B3" s="645"/>
      <c r="C3" s="645"/>
      <c r="D3" s="645"/>
      <c r="E3" s="645"/>
      <c r="F3" s="645"/>
    </row>
    <row r="4" spans="1:6" ht="9.75" customHeight="1">
      <c r="A4" s="29"/>
      <c r="B4" s="29"/>
      <c r="C4" s="29"/>
      <c r="D4" s="29"/>
      <c r="E4" s="29"/>
      <c r="F4" s="29"/>
    </row>
    <row r="5" ht="15.75" customHeight="1">
      <c r="F5" s="49" t="s">
        <v>496</v>
      </c>
    </row>
    <row r="6" spans="1:6" ht="27" customHeight="1">
      <c r="A6" s="243"/>
      <c r="B6" s="207">
        <v>2009</v>
      </c>
      <c r="C6" s="207">
        <v>2010</v>
      </c>
      <c r="D6" s="207">
        <v>2011</v>
      </c>
      <c r="E6" s="207">
        <v>2012</v>
      </c>
      <c r="F6" s="207">
        <v>2013</v>
      </c>
    </row>
    <row r="7" spans="1:6" ht="7.5" customHeight="1">
      <c r="A7" s="243"/>
      <c r="B7" s="207"/>
      <c r="C7" s="207"/>
      <c r="D7" s="207"/>
      <c r="E7" s="207"/>
      <c r="F7" s="207"/>
    </row>
    <row r="8" spans="1:6" ht="23.25" customHeight="1">
      <c r="A8" s="80" t="s">
        <v>237</v>
      </c>
      <c r="B8" s="199">
        <v>15194</v>
      </c>
      <c r="C8" s="199">
        <v>13108</v>
      </c>
      <c r="D8" s="199">
        <f>SUM(D9:D23)</f>
        <v>12500</v>
      </c>
      <c r="E8" s="199">
        <f>SUM(E9:E23)</f>
        <v>12406</v>
      </c>
      <c r="F8" s="199">
        <f>SUM(F9:F23)</f>
        <v>12091</v>
      </c>
    </row>
    <row r="9" spans="1:6" ht="18.75" customHeight="1">
      <c r="A9" s="217" t="s">
        <v>365</v>
      </c>
      <c r="B9" s="200">
        <v>866</v>
      </c>
      <c r="C9" s="200">
        <v>826</v>
      </c>
      <c r="D9" s="200">
        <v>791</v>
      </c>
      <c r="E9" s="200">
        <v>599</v>
      </c>
      <c r="F9" s="200">
        <v>292</v>
      </c>
    </row>
    <row r="10" spans="1:6" ht="18.75" customHeight="1">
      <c r="A10" s="217" t="s">
        <v>366</v>
      </c>
      <c r="B10" s="200">
        <v>1420</v>
      </c>
      <c r="C10" s="200">
        <v>1132</v>
      </c>
      <c r="D10" s="200">
        <v>1030</v>
      </c>
      <c r="E10" s="200">
        <v>1121</v>
      </c>
      <c r="F10" s="200">
        <v>795</v>
      </c>
    </row>
    <row r="11" spans="1:6" ht="18.75" customHeight="1">
      <c r="A11" s="217" t="s">
        <v>367</v>
      </c>
      <c r="B11" s="200">
        <v>485</v>
      </c>
      <c r="C11" s="200">
        <v>526</v>
      </c>
      <c r="D11" s="200">
        <v>456</v>
      </c>
      <c r="E11" s="200">
        <v>500</v>
      </c>
      <c r="F11" s="200">
        <v>481</v>
      </c>
    </row>
    <row r="12" spans="1:6" ht="18.75" customHeight="1">
      <c r="A12" s="217" t="s">
        <v>368</v>
      </c>
      <c r="B12" s="200">
        <v>1316</v>
      </c>
      <c r="C12" s="200">
        <v>616</v>
      </c>
      <c r="D12" s="200">
        <v>520</v>
      </c>
      <c r="E12" s="200">
        <v>1235</v>
      </c>
      <c r="F12" s="200">
        <v>1434</v>
      </c>
    </row>
    <row r="13" spans="1:6" ht="18.75" customHeight="1">
      <c r="A13" s="217" t="s">
        <v>369</v>
      </c>
      <c r="B13" s="200">
        <v>481</v>
      </c>
      <c r="C13" s="200">
        <v>526</v>
      </c>
      <c r="D13" s="200">
        <v>460</v>
      </c>
      <c r="E13" s="200">
        <v>361</v>
      </c>
      <c r="F13" s="200">
        <v>301</v>
      </c>
    </row>
    <row r="14" spans="1:6" ht="18.75" customHeight="1">
      <c r="A14" s="217" t="s">
        <v>370</v>
      </c>
      <c r="B14" s="200">
        <v>412</v>
      </c>
      <c r="C14" s="200">
        <v>473</v>
      </c>
      <c r="D14" s="200">
        <v>469</v>
      </c>
      <c r="E14" s="200">
        <v>364</v>
      </c>
      <c r="F14" s="200">
        <v>301</v>
      </c>
    </row>
    <row r="15" spans="1:8" ht="18.75" customHeight="1">
      <c r="A15" s="217" t="s">
        <v>371</v>
      </c>
      <c r="B15" s="200">
        <v>1964</v>
      </c>
      <c r="C15" s="200">
        <v>1405</v>
      </c>
      <c r="D15" s="200">
        <v>1455</v>
      </c>
      <c r="E15" s="200">
        <v>1411</v>
      </c>
      <c r="F15" s="200">
        <v>1416</v>
      </c>
      <c r="G15" s="196"/>
      <c r="H15" s="196"/>
    </row>
    <row r="16" spans="1:6" ht="18.75" customHeight="1">
      <c r="A16" s="217" t="s">
        <v>372</v>
      </c>
      <c r="B16" s="200">
        <v>1305</v>
      </c>
      <c r="C16" s="200">
        <v>1152</v>
      </c>
      <c r="D16" s="200">
        <v>1162</v>
      </c>
      <c r="E16" s="200">
        <v>1191</v>
      </c>
      <c r="F16" s="200">
        <v>1517</v>
      </c>
    </row>
    <row r="17" spans="1:6" ht="18.75" customHeight="1">
      <c r="A17" s="217" t="s">
        <v>373</v>
      </c>
      <c r="B17" s="200">
        <v>561</v>
      </c>
      <c r="C17" s="200">
        <v>514</v>
      </c>
      <c r="D17" s="200">
        <v>501</v>
      </c>
      <c r="E17" s="200">
        <v>390</v>
      </c>
      <c r="F17" s="200">
        <v>318</v>
      </c>
    </row>
    <row r="18" spans="1:6" ht="18.75" customHeight="1">
      <c r="A18" s="217" t="s">
        <v>374</v>
      </c>
      <c r="B18" s="200">
        <v>437</v>
      </c>
      <c r="C18" s="200">
        <v>494</v>
      </c>
      <c r="D18" s="200">
        <v>460</v>
      </c>
      <c r="E18" s="200">
        <v>267</v>
      </c>
      <c r="F18" s="200">
        <v>349</v>
      </c>
    </row>
    <row r="19" spans="1:6" ht="18.75" customHeight="1">
      <c r="A19" s="217" t="s">
        <v>375</v>
      </c>
      <c r="B19" s="200">
        <v>1173</v>
      </c>
      <c r="C19" s="200">
        <v>969</v>
      </c>
      <c r="D19" s="200">
        <v>884</v>
      </c>
      <c r="E19" s="200">
        <v>1032</v>
      </c>
      <c r="F19" s="200">
        <v>926</v>
      </c>
    </row>
    <row r="20" spans="1:6" ht="18.75" customHeight="1">
      <c r="A20" s="217" t="s">
        <v>376</v>
      </c>
      <c r="B20" s="200">
        <v>887</v>
      </c>
      <c r="C20" s="200">
        <v>859</v>
      </c>
      <c r="D20" s="200">
        <v>836</v>
      </c>
      <c r="E20" s="200">
        <v>704</v>
      </c>
      <c r="F20" s="200">
        <v>728</v>
      </c>
    </row>
    <row r="21" spans="1:6" ht="18.75" customHeight="1">
      <c r="A21" s="217" t="s">
        <v>377</v>
      </c>
      <c r="B21" s="200">
        <v>1160</v>
      </c>
      <c r="C21" s="200">
        <v>1002</v>
      </c>
      <c r="D21" s="200">
        <v>1075</v>
      </c>
      <c r="E21" s="200">
        <v>1215</v>
      </c>
      <c r="F21" s="200">
        <v>1353</v>
      </c>
    </row>
    <row r="22" spans="1:6" ht="18.75" customHeight="1">
      <c r="A22" s="217" t="s">
        <v>378</v>
      </c>
      <c r="B22" s="200">
        <v>645</v>
      </c>
      <c r="C22" s="200">
        <v>643</v>
      </c>
      <c r="D22" s="200">
        <v>509</v>
      </c>
      <c r="E22" s="200">
        <v>381</v>
      </c>
      <c r="F22" s="200">
        <v>330</v>
      </c>
    </row>
    <row r="23" spans="1:6" ht="18.75" customHeight="1">
      <c r="A23" s="217" t="s">
        <v>379</v>
      </c>
      <c r="B23" s="200">
        <v>2082</v>
      </c>
      <c r="C23" s="200">
        <v>1971</v>
      </c>
      <c r="D23" s="200">
        <v>1892</v>
      </c>
      <c r="E23" s="200">
        <v>1635</v>
      </c>
      <c r="F23" s="200">
        <v>1550</v>
      </c>
    </row>
    <row r="24" spans="1:6" ht="7.5" customHeight="1">
      <c r="A24" s="64"/>
      <c r="B24" s="64"/>
      <c r="C24" s="64"/>
      <c r="D24" s="64"/>
      <c r="E24" s="64"/>
      <c r="F24" s="64"/>
    </row>
    <row r="25" ht="16.5" customHeight="1"/>
  </sheetData>
  <sheetProtection/>
  <mergeCells count="2">
    <mergeCell ref="A2:F2"/>
    <mergeCell ref="A3:F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zoomScalePageLayoutView="0" workbookViewId="0" topLeftCell="A4">
      <selection activeCell="H13" sqref="H13"/>
    </sheetView>
  </sheetViews>
  <sheetFormatPr defaultColWidth="8.796875" defaultRowHeight="15"/>
  <cols>
    <col min="1" max="1" width="19.796875" style="8" customWidth="1"/>
    <col min="2" max="6" width="6" style="8" customWidth="1"/>
    <col min="7" max="16384" width="8.8984375" style="8" customWidth="1"/>
  </cols>
  <sheetData>
    <row r="1" spans="1:2" ht="15" customHeight="1">
      <c r="A1" s="8" t="s">
        <v>497</v>
      </c>
      <c r="B1" s="9"/>
    </row>
    <row r="2" spans="1:6" ht="24" customHeight="1">
      <c r="A2" s="646" t="s">
        <v>498</v>
      </c>
      <c r="B2" s="646"/>
      <c r="C2" s="646"/>
      <c r="D2" s="646"/>
      <c r="E2" s="646"/>
      <c r="F2" s="646"/>
    </row>
    <row r="3" spans="1:6" ht="19.5" customHeight="1">
      <c r="A3" s="645" t="s">
        <v>1086</v>
      </c>
      <c r="B3" s="645"/>
      <c r="C3" s="645"/>
      <c r="D3" s="645"/>
      <c r="E3" s="645"/>
      <c r="F3" s="645"/>
    </row>
    <row r="4" spans="1:6" ht="9.75" customHeight="1">
      <c r="A4" s="29"/>
      <c r="B4" s="29"/>
      <c r="C4" s="29"/>
      <c r="D4" s="29"/>
      <c r="E4" s="29"/>
      <c r="F4" s="29"/>
    </row>
    <row r="5" spans="2:6" ht="19.5" customHeight="1">
      <c r="B5" s="49"/>
      <c r="F5" s="49" t="s">
        <v>496</v>
      </c>
    </row>
    <row r="6" spans="1:7" ht="27" customHeight="1">
      <c r="A6" s="205"/>
      <c r="B6" s="13">
        <v>2009</v>
      </c>
      <c r="C6" s="13">
        <v>2010</v>
      </c>
      <c r="D6" s="13">
        <v>2011</v>
      </c>
      <c r="E6" s="13">
        <v>2012</v>
      </c>
      <c r="F6" s="13">
        <v>2013</v>
      </c>
      <c r="G6" s="314"/>
    </row>
    <row r="7" spans="1:7" ht="7.5" customHeight="1">
      <c r="A7" s="206"/>
      <c r="B7" s="212"/>
      <c r="C7" s="212"/>
      <c r="D7" s="212"/>
      <c r="E7" s="212"/>
      <c r="F7" s="212"/>
      <c r="G7" s="314"/>
    </row>
    <row r="8" spans="1:7" ht="27" customHeight="1">
      <c r="A8" s="80" t="s">
        <v>237</v>
      </c>
      <c r="B8" s="164">
        <v>21369</v>
      </c>
      <c r="C8" s="164">
        <v>22090</v>
      </c>
      <c r="D8" s="164">
        <f>D12+D13+D14+D15+D16+D17+D18+D19+D20+D21+D22+D23+D24+D25+D26</f>
        <v>21848</v>
      </c>
      <c r="E8" s="164">
        <f>E12+E13+E14+E15+E16+E17+E18+E19+E20+E21+E22+E23+E24+E25+E26</f>
        <v>21906</v>
      </c>
      <c r="F8" s="164">
        <f>F12+F13+F14+F15+F16+F17+F18+F19+F20+F21+F22+F23+F24+F25+F26</f>
        <v>21649</v>
      </c>
      <c r="G8" s="315"/>
    </row>
    <row r="9" spans="1:7" ht="16.5" customHeight="1">
      <c r="A9" s="217" t="s">
        <v>499</v>
      </c>
      <c r="B9" s="169">
        <v>14064</v>
      </c>
      <c r="C9" s="169">
        <v>13226</v>
      </c>
      <c r="D9" s="169">
        <v>14190</v>
      </c>
      <c r="E9" s="169">
        <v>14206</v>
      </c>
      <c r="F9" s="169">
        <v>12609</v>
      </c>
      <c r="G9" s="271"/>
    </row>
    <row r="10" spans="1:7" ht="16.5" customHeight="1">
      <c r="A10" s="217" t="s">
        <v>500</v>
      </c>
      <c r="B10" s="524">
        <v>0</v>
      </c>
      <c r="C10" s="524">
        <v>0</v>
      </c>
      <c r="D10" s="524">
        <v>0</v>
      </c>
      <c r="E10" s="524">
        <v>0</v>
      </c>
      <c r="F10" s="524">
        <v>0</v>
      </c>
      <c r="G10" s="271"/>
    </row>
    <row r="11" spans="1:7" ht="16.5" customHeight="1">
      <c r="A11" s="237" t="s">
        <v>501</v>
      </c>
      <c r="B11" s="169"/>
      <c r="C11" s="169"/>
      <c r="D11" s="169"/>
      <c r="E11" s="169"/>
      <c r="F11" s="169"/>
      <c r="G11" s="271"/>
    </row>
    <row r="12" spans="1:7" ht="16.5" customHeight="1">
      <c r="A12" s="217" t="s">
        <v>365</v>
      </c>
      <c r="B12" s="169">
        <v>350</v>
      </c>
      <c r="C12" s="169">
        <v>361</v>
      </c>
      <c r="D12" s="169">
        <v>442</v>
      </c>
      <c r="E12" s="169">
        <v>316</v>
      </c>
      <c r="F12" s="169">
        <v>290</v>
      </c>
      <c r="G12" s="271"/>
    </row>
    <row r="13" spans="1:7" ht="16.5" customHeight="1">
      <c r="A13" s="217" t="s">
        <v>366</v>
      </c>
      <c r="B13" s="169">
        <v>665</v>
      </c>
      <c r="C13" s="169">
        <v>808</v>
      </c>
      <c r="D13" s="169">
        <v>700</v>
      </c>
      <c r="E13" s="169">
        <v>710</v>
      </c>
      <c r="F13" s="169">
        <v>710</v>
      </c>
      <c r="G13" s="271"/>
    </row>
    <row r="14" spans="1:7" ht="16.5" customHeight="1">
      <c r="A14" s="217" t="s">
        <v>367</v>
      </c>
      <c r="B14" s="169">
        <v>280</v>
      </c>
      <c r="C14" s="169">
        <v>236</v>
      </c>
      <c r="D14" s="169">
        <v>280</v>
      </c>
      <c r="E14" s="169">
        <v>220</v>
      </c>
      <c r="F14" s="169">
        <v>271</v>
      </c>
      <c r="G14" s="271"/>
    </row>
    <row r="15" spans="1:7" ht="16.5" customHeight="1">
      <c r="A15" s="217" t="s">
        <v>368</v>
      </c>
      <c r="B15" s="169">
        <v>980</v>
      </c>
      <c r="C15" s="169">
        <v>1050</v>
      </c>
      <c r="D15" s="169">
        <v>1234</v>
      </c>
      <c r="E15" s="169">
        <v>1229</v>
      </c>
      <c r="F15" s="169">
        <v>1351</v>
      </c>
      <c r="G15" s="271"/>
    </row>
    <row r="16" spans="1:7" ht="16.5" customHeight="1">
      <c r="A16" s="217" t="s">
        <v>369</v>
      </c>
      <c r="B16" s="169">
        <v>313</v>
      </c>
      <c r="C16" s="169">
        <v>493</v>
      </c>
      <c r="D16" s="169">
        <v>369</v>
      </c>
      <c r="E16" s="169">
        <v>323</v>
      </c>
      <c r="F16" s="169">
        <v>345</v>
      </c>
      <c r="G16" s="273"/>
    </row>
    <row r="17" spans="1:7" ht="16.5" customHeight="1">
      <c r="A17" s="217" t="s">
        <v>370</v>
      </c>
      <c r="B17" s="169">
        <v>335</v>
      </c>
      <c r="C17" s="169">
        <v>292</v>
      </c>
      <c r="D17" s="169">
        <v>164</v>
      </c>
      <c r="E17" s="169">
        <v>163</v>
      </c>
      <c r="F17" s="169">
        <v>321</v>
      </c>
      <c r="G17" s="273"/>
    </row>
    <row r="18" spans="1:7" ht="16.5" customHeight="1">
      <c r="A18" s="217" t="s">
        <v>371</v>
      </c>
      <c r="B18" s="169">
        <v>3061</v>
      </c>
      <c r="C18" s="169">
        <v>2965</v>
      </c>
      <c r="D18" s="169">
        <v>3013</v>
      </c>
      <c r="E18" s="169">
        <v>2869</v>
      </c>
      <c r="F18" s="169">
        <v>2900</v>
      </c>
      <c r="G18" s="273"/>
    </row>
    <row r="19" spans="1:7" ht="16.5" customHeight="1">
      <c r="A19" s="217" t="s">
        <v>372</v>
      </c>
      <c r="B19" s="169">
        <v>1855</v>
      </c>
      <c r="C19" s="169">
        <v>1902</v>
      </c>
      <c r="D19" s="169">
        <v>2076</v>
      </c>
      <c r="E19" s="169">
        <v>2010</v>
      </c>
      <c r="F19" s="169">
        <v>2415</v>
      </c>
      <c r="G19" s="273"/>
    </row>
    <row r="20" spans="1:7" ht="16.5" customHeight="1">
      <c r="A20" s="217" t="s">
        <v>373</v>
      </c>
      <c r="B20" s="169">
        <v>420</v>
      </c>
      <c r="C20" s="169">
        <v>440</v>
      </c>
      <c r="D20" s="169">
        <v>440</v>
      </c>
      <c r="E20" s="169">
        <v>220</v>
      </c>
      <c r="F20" s="169">
        <v>276</v>
      </c>
      <c r="G20" s="273"/>
    </row>
    <row r="21" spans="1:7" ht="16.5" customHeight="1">
      <c r="A21" s="217" t="s">
        <v>374</v>
      </c>
      <c r="B21" s="169">
        <v>203</v>
      </c>
      <c r="C21" s="169">
        <v>153</v>
      </c>
      <c r="D21" s="169">
        <v>156</v>
      </c>
      <c r="E21" s="169">
        <v>224</v>
      </c>
      <c r="F21" s="169">
        <v>294</v>
      </c>
      <c r="G21" s="273"/>
    </row>
    <row r="22" spans="1:7" ht="16.5" customHeight="1">
      <c r="A22" s="217" t="s">
        <v>375</v>
      </c>
      <c r="B22" s="180">
        <v>2750</v>
      </c>
      <c r="C22" s="180">
        <v>2451</v>
      </c>
      <c r="D22" s="180">
        <v>2640</v>
      </c>
      <c r="E22" s="180">
        <v>2682</v>
      </c>
      <c r="F22" s="180">
        <v>2511</v>
      </c>
      <c r="G22" s="273"/>
    </row>
    <row r="23" spans="1:7" ht="16.5" customHeight="1">
      <c r="A23" s="217" t="s">
        <v>376</v>
      </c>
      <c r="B23" s="180">
        <v>2350</v>
      </c>
      <c r="C23" s="180">
        <v>2868</v>
      </c>
      <c r="D23" s="180">
        <v>2032</v>
      </c>
      <c r="E23" s="180">
        <v>1979</v>
      </c>
      <c r="F23" s="180">
        <v>1985</v>
      </c>
      <c r="G23" s="273"/>
    </row>
    <row r="24" spans="1:7" ht="16.5" customHeight="1">
      <c r="A24" s="217" t="s">
        <v>377</v>
      </c>
      <c r="B24" s="180">
        <v>2742</v>
      </c>
      <c r="C24" s="180">
        <v>2610</v>
      </c>
      <c r="D24" s="180">
        <v>2484</v>
      </c>
      <c r="E24" s="180">
        <v>2649</v>
      </c>
      <c r="F24" s="180">
        <v>2500</v>
      </c>
      <c r="G24" s="273"/>
    </row>
    <row r="25" spans="1:7" ht="16.5" customHeight="1">
      <c r="A25" s="217" t="s">
        <v>378</v>
      </c>
      <c r="B25" s="180">
        <v>155</v>
      </c>
      <c r="C25" s="180">
        <v>145</v>
      </c>
      <c r="D25" s="180">
        <v>160</v>
      </c>
      <c r="E25" s="180">
        <v>190</v>
      </c>
      <c r="F25" s="180">
        <v>275</v>
      </c>
      <c r="G25" s="273"/>
    </row>
    <row r="26" spans="1:7" ht="16.5" customHeight="1">
      <c r="A26" s="217" t="s">
        <v>379</v>
      </c>
      <c r="B26" s="180">
        <v>4910</v>
      </c>
      <c r="C26" s="180">
        <v>5316</v>
      </c>
      <c r="D26" s="180">
        <v>5658</v>
      </c>
      <c r="E26" s="180">
        <v>6122</v>
      </c>
      <c r="F26" s="180">
        <v>5205</v>
      </c>
      <c r="G26" s="273"/>
    </row>
    <row r="27" spans="1:7" ht="12.75">
      <c r="A27" s="64"/>
      <c r="B27" s="64"/>
      <c r="C27" s="64"/>
      <c r="D27" s="64"/>
      <c r="E27" s="64"/>
      <c r="F27" s="64"/>
      <c r="G27" s="34"/>
    </row>
    <row r="28" ht="16.5" customHeight="1"/>
    <row r="29" ht="16.5" customHeight="1"/>
  </sheetData>
  <sheetProtection/>
  <mergeCells count="2">
    <mergeCell ref="A2:F2"/>
    <mergeCell ref="A3:F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&amp;P+18&amp;]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8.3984375" style="10" customWidth="1"/>
    <col min="2" max="2" width="6.19921875" style="10" customWidth="1"/>
    <col min="3" max="16384" width="8.8984375" style="10" customWidth="1"/>
  </cols>
  <sheetData>
    <row r="1" ht="18" customHeight="1">
      <c r="A1" s="8"/>
    </row>
    <row r="2" spans="1:2" ht="18" customHeight="1">
      <c r="A2" s="84"/>
      <c r="B2" s="84"/>
    </row>
    <row r="3" spans="1:2" ht="18" customHeight="1">
      <c r="A3" s="242"/>
      <c r="B3" s="242"/>
    </row>
    <row r="4" ht="18" customHeight="1">
      <c r="B4" s="49"/>
    </row>
    <row r="5" spans="1:2" s="8" customFormat="1" ht="18" customHeight="1">
      <c r="A5" s="283"/>
      <c r="B5" s="314"/>
    </row>
    <row r="6" spans="1:2" s="8" customFormat="1" ht="18" customHeight="1">
      <c r="A6" s="224"/>
      <c r="B6" s="315"/>
    </row>
    <row r="7" spans="1:2" s="8" customFormat="1" ht="18" customHeight="1">
      <c r="A7" s="284"/>
      <c r="B7" s="271"/>
    </row>
    <row r="8" spans="1:2" s="8" customFormat="1" ht="18" customHeight="1">
      <c r="A8" s="284"/>
      <c r="B8" s="271"/>
    </row>
    <row r="9" spans="1:2" s="8" customFormat="1" ht="18" customHeight="1">
      <c r="A9" s="284"/>
      <c r="B9" s="315"/>
    </row>
    <row r="10" spans="1:2" s="8" customFormat="1" ht="18" customHeight="1">
      <c r="A10" s="284"/>
      <c r="B10" s="271"/>
    </row>
    <row r="11" spans="1:2" s="8" customFormat="1" ht="30" customHeight="1">
      <c r="A11" s="404" t="s">
        <v>950</v>
      </c>
      <c r="B11" s="285"/>
    </row>
    <row r="12" spans="1:2" s="8" customFormat="1" ht="9.75" customHeight="1">
      <c r="A12" s="404"/>
      <c r="B12" s="285"/>
    </row>
    <row r="13" spans="1:2" s="8" customFormat="1" ht="30" customHeight="1">
      <c r="A13" s="404" t="s">
        <v>949</v>
      </c>
      <c r="B13" s="285"/>
    </row>
    <row r="14" spans="1:2" s="8" customFormat="1" ht="9.75" customHeight="1">
      <c r="A14" s="404"/>
      <c r="B14" s="285"/>
    </row>
    <row r="15" spans="1:2" s="8" customFormat="1" ht="29.25" customHeight="1">
      <c r="A15" s="404" t="s">
        <v>502</v>
      </c>
      <c r="B15" s="285"/>
    </row>
    <row r="16" spans="1:2" s="8" customFormat="1" ht="18" customHeight="1">
      <c r="A16" s="34"/>
      <c r="B16" s="273"/>
    </row>
    <row r="17" spans="1:2" s="8" customFormat="1" ht="18" customHeight="1">
      <c r="A17" s="286"/>
      <c r="B17" s="271"/>
    </row>
    <row r="18" spans="1:2" s="8" customFormat="1" ht="18" customHeight="1">
      <c r="A18" s="34"/>
      <c r="B18" s="273"/>
    </row>
    <row r="19" spans="1:2" s="8" customFormat="1" ht="18" customHeight="1">
      <c r="A19" s="34"/>
      <c r="B19" s="273"/>
    </row>
    <row r="20" spans="1:2" s="8" customFormat="1" ht="18" customHeight="1">
      <c r="A20" s="34"/>
      <c r="B20" s="273"/>
    </row>
    <row r="21" spans="1:2" s="8" customFormat="1" ht="18" customHeight="1">
      <c r="A21" s="34"/>
      <c r="B21" s="273"/>
    </row>
    <row r="22" spans="1:2" s="8" customFormat="1" ht="18" customHeight="1">
      <c r="A22" s="34"/>
      <c r="B22" s="273"/>
    </row>
    <row r="23" spans="1:2" s="8" customFormat="1" ht="18" customHeight="1">
      <c r="A23" s="34"/>
      <c r="B23" s="273"/>
    </row>
    <row r="24" spans="1:2" s="8" customFormat="1" ht="18" customHeight="1">
      <c r="A24" s="34"/>
      <c r="B24" s="273"/>
    </row>
    <row r="25" spans="1:2" s="8" customFormat="1" ht="18" customHeight="1">
      <c r="A25" s="34"/>
      <c r="B25" s="273"/>
    </row>
    <row r="26" spans="1:2" s="8" customFormat="1" ht="18" customHeight="1">
      <c r="A26" s="34"/>
      <c r="B26" s="273"/>
    </row>
    <row r="27" s="8" customFormat="1" ht="18" customHeight="1"/>
    <row r="28" s="8" customFormat="1" ht="18" customHeight="1"/>
    <row r="29" s="8" customFormat="1" ht="18" customHeight="1"/>
    <row r="30" ht="18" customHeight="1">
      <c r="A30" s="9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&amp;P+54&amp;]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2"/>
  </sheetPr>
  <dimension ref="A1:K31"/>
  <sheetViews>
    <sheetView zoomScalePageLayoutView="0" workbookViewId="0" topLeftCell="A4">
      <selection activeCell="O17" sqref="O17"/>
    </sheetView>
  </sheetViews>
  <sheetFormatPr defaultColWidth="8.796875" defaultRowHeight="15"/>
  <cols>
    <col min="1" max="1" width="16" style="8" customWidth="1"/>
    <col min="2" max="5" width="3.8984375" style="8" customWidth="1"/>
    <col min="6" max="6" width="2.796875" style="8" bestFit="1" customWidth="1"/>
    <col min="7" max="7" width="3.8984375" style="8" customWidth="1"/>
    <col min="8" max="8" width="2.796875" style="8" bestFit="1" customWidth="1"/>
    <col min="9" max="9" width="3.8984375" style="8" customWidth="1"/>
    <col min="10" max="10" width="3.796875" style="8" customWidth="1"/>
    <col min="11" max="11" width="4.19921875" style="8" customWidth="1"/>
    <col min="12" max="16384" width="8.8984375" style="8" customWidth="1"/>
  </cols>
  <sheetData>
    <row r="1" ht="15" customHeight="1">
      <c r="A1" s="8" t="s">
        <v>503</v>
      </c>
    </row>
    <row r="2" spans="1:11" ht="27" customHeight="1">
      <c r="A2" s="658" t="s">
        <v>504</v>
      </c>
      <c r="B2" s="658"/>
      <c r="C2" s="658"/>
      <c r="D2" s="658"/>
      <c r="E2" s="658"/>
      <c r="F2" s="658"/>
      <c r="G2" s="658"/>
      <c r="H2" s="664"/>
      <c r="I2" s="664"/>
      <c r="J2" s="664"/>
      <c r="K2" s="664"/>
    </row>
    <row r="3" spans="1:11" ht="18.75" customHeight="1">
      <c r="A3" s="641" t="s">
        <v>505</v>
      </c>
      <c r="B3" s="641"/>
      <c r="C3" s="641"/>
      <c r="D3" s="641"/>
      <c r="E3" s="641"/>
      <c r="F3" s="641"/>
      <c r="G3" s="641"/>
      <c r="H3" s="664"/>
      <c r="I3" s="664"/>
      <c r="J3" s="664"/>
      <c r="K3" s="664"/>
    </row>
    <row r="4" spans="1:7" ht="9.75" customHeight="1">
      <c r="A4" s="29"/>
      <c r="B4" s="446"/>
      <c r="C4" s="446"/>
      <c r="D4" s="446"/>
      <c r="E4" s="446"/>
      <c r="F4" s="34"/>
      <c r="G4" s="34"/>
    </row>
    <row r="5" spans="6:11" ht="8.25" customHeight="1">
      <c r="F5" s="255"/>
      <c r="G5" s="255"/>
      <c r="J5" s="255"/>
      <c r="K5" s="255"/>
    </row>
    <row r="6" spans="1:11" ht="15.75" customHeight="1">
      <c r="A6" s="60"/>
      <c r="B6" s="662">
        <v>2009</v>
      </c>
      <c r="C6" s="663"/>
      <c r="D6" s="662">
        <v>2010</v>
      </c>
      <c r="E6" s="663"/>
      <c r="F6" s="662">
        <v>2011</v>
      </c>
      <c r="G6" s="663"/>
      <c r="H6" s="660">
        <v>2012</v>
      </c>
      <c r="I6" s="661"/>
      <c r="J6" s="660">
        <v>2013</v>
      </c>
      <c r="K6" s="661"/>
    </row>
    <row r="7" spans="1:11" ht="30.75" customHeight="1">
      <c r="A7" s="52"/>
      <c r="B7" s="344" t="s">
        <v>506</v>
      </c>
      <c r="C7" s="344" t="s">
        <v>507</v>
      </c>
      <c r="D7" s="344" t="s">
        <v>506</v>
      </c>
      <c r="E7" s="344" t="s">
        <v>507</v>
      </c>
      <c r="F7" s="344" t="s">
        <v>506</v>
      </c>
      <c r="G7" s="344" t="s">
        <v>507</v>
      </c>
      <c r="H7" s="344" t="s">
        <v>506</v>
      </c>
      <c r="I7" s="344" t="s">
        <v>507</v>
      </c>
      <c r="J7" s="344" t="s">
        <v>506</v>
      </c>
      <c r="K7" s="344" t="s">
        <v>507</v>
      </c>
    </row>
    <row r="8" spans="1:11" ht="7.5" customHeight="1">
      <c r="A8" s="340"/>
      <c r="B8" s="345"/>
      <c r="C8" s="345"/>
      <c r="D8" s="82"/>
      <c r="E8" s="82"/>
      <c r="F8" s="82"/>
      <c r="G8" s="82"/>
      <c r="H8" s="82"/>
      <c r="I8" s="82"/>
      <c r="J8" s="82"/>
      <c r="K8" s="82"/>
    </row>
    <row r="9" spans="1:11" ht="19.5" customHeight="1">
      <c r="A9" s="105" t="s">
        <v>3</v>
      </c>
      <c r="B9" s="346">
        <f aca="true" t="shared" si="0" ref="B9:I9">B11+B12+B13</f>
        <v>1052</v>
      </c>
      <c r="C9" s="346">
        <f t="shared" si="0"/>
        <v>2251</v>
      </c>
      <c r="D9" s="346">
        <f t="shared" si="0"/>
        <v>867</v>
      </c>
      <c r="E9" s="346">
        <f t="shared" si="0"/>
        <v>1726</v>
      </c>
      <c r="F9" s="346">
        <f t="shared" si="0"/>
        <v>941</v>
      </c>
      <c r="G9" s="346">
        <f t="shared" si="0"/>
        <v>1885</v>
      </c>
      <c r="H9" s="346">
        <f t="shared" si="0"/>
        <v>960</v>
      </c>
      <c r="I9" s="346">
        <f t="shared" si="0"/>
        <v>1910</v>
      </c>
      <c r="J9" s="346">
        <f>J11+J12+J13</f>
        <v>1040</v>
      </c>
      <c r="K9" s="346">
        <f>K11+K12+K13</f>
        <v>2015</v>
      </c>
    </row>
    <row r="10" spans="1:11" ht="16.5" customHeight="1">
      <c r="A10" s="347" t="s">
        <v>508</v>
      </c>
      <c r="B10" s="126"/>
      <c r="C10" s="126"/>
      <c r="D10" s="28"/>
      <c r="E10" s="28"/>
      <c r="F10" s="82"/>
      <c r="G10" s="82"/>
      <c r="H10" s="28"/>
      <c r="I10" s="28"/>
      <c r="J10" s="28"/>
      <c r="K10" s="28"/>
    </row>
    <row r="11" spans="1:11" ht="16.5" customHeight="1">
      <c r="A11" s="18" t="s">
        <v>509</v>
      </c>
      <c r="B11" s="126">
        <v>2</v>
      </c>
      <c r="C11" s="126">
        <v>13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</row>
    <row r="12" spans="1:11" ht="16.5" customHeight="1">
      <c r="A12" s="18" t="s">
        <v>510</v>
      </c>
      <c r="B12" s="126">
        <v>1047</v>
      </c>
      <c r="C12" s="126">
        <v>2226</v>
      </c>
      <c r="D12" s="28">
        <v>861</v>
      </c>
      <c r="E12" s="410">
        <v>1701</v>
      </c>
      <c r="F12" s="28">
        <v>935</v>
      </c>
      <c r="G12" s="28">
        <v>1860</v>
      </c>
      <c r="H12" s="28">
        <v>955</v>
      </c>
      <c r="I12" s="28">
        <v>1888</v>
      </c>
      <c r="J12" s="28">
        <v>1038</v>
      </c>
      <c r="K12" s="28">
        <v>2007</v>
      </c>
    </row>
    <row r="13" spans="1:11" ht="16.5" customHeight="1">
      <c r="A13" s="28" t="s">
        <v>511</v>
      </c>
      <c r="B13" s="126">
        <v>3</v>
      </c>
      <c r="C13" s="126">
        <v>12</v>
      </c>
      <c r="D13" s="28">
        <v>6</v>
      </c>
      <c r="E13" s="28">
        <v>25</v>
      </c>
      <c r="F13" s="28">
        <v>6</v>
      </c>
      <c r="G13" s="28">
        <v>25</v>
      </c>
      <c r="H13" s="28">
        <v>5</v>
      </c>
      <c r="I13" s="28">
        <v>22</v>
      </c>
      <c r="J13" s="28">
        <v>2</v>
      </c>
      <c r="K13" s="28">
        <v>8</v>
      </c>
    </row>
    <row r="14" spans="1:11" ht="16.5" customHeight="1">
      <c r="A14" s="347" t="s">
        <v>512</v>
      </c>
      <c r="B14" s="348"/>
      <c r="C14" s="348"/>
      <c r="D14" s="28"/>
      <c r="E14" s="28"/>
      <c r="F14" s="28"/>
      <c r="G14" s="28"/>
      <c r="H14" s="28"/>
      <c r="I14" s="28"/>
      <c r="J14" s="28"/>
      <c r="K14" s="28"/>
    </row>
    <row r="15" spans="1:11" ht="16.5" customHeight="1">
      <c r="A15" s="18" t="s">
        <v>513</v>
      </c>
      <c r="B15" s="126">
        <v>2</v>
      </c>
      <c r="C15" s="126">
        <v>13</v>
      </c>
      <c r="D15" s="341">
        <v>0</v>
      </c>
      <c r="E15" s="341">
        <v>0</v>
      </c>
      <c r="F15" s="341">
        <v>0</v>
      </c>
      <c r="G15" s="341">
        <v>0</v>
      </c>
      <c r="H15" s="341">
        <v>0</v>
      </c>
      <c r="I15" s="341">
        <v>0</v>
      </c>
      <c r="J15" s="341">
        <v>0</v>
      </c>
      <c r="K15" s="341">
        <v>0</v>
      </c>
    </row>
    <row r="16" spans="1:11" ht="16.5" customHeight="1">
      <c r="A16" s="18" t="s">
        <v>514</v>
      </c>
      <c r="B16" s="126">
        <v>583</v>
      </c>
      <c r="C16" s="126">
        <v>1212</v>
      </c>
      <c r="D16" s="28">
        <v>482</v>
      </c>
      <c r="E16" s="28">
        <v>927</v>
      </c>
      <c r="F16" s="28">
        <v>513</v>
      </c>
      <c r="G16" s="28">
        <v>956</v>
      </c>
      <c r="H16" s="28">
        <v>538</v>
      </c>
      <c r="I16" s="28">
        <v>987</v>
      </c>
      <c r="J16" s="28">
        <v>582</v>
      </c>
      <c r="K16" s="28">
        <v>1055</v>
      </c>
    </row>
    <row r="17" spans="1:11" ht="16.5" customHeight="1">
      <c r="A17" s="18" t="s">
        <v>515</v>
      </c>
      <c r="B17" s="341">
        <v>0</v>
      </c>
      <c r="C17" s="341">
        <v>0</v>
      </c>
      <c r="D17" s="341">
        <v>0</v>
      </c>
      <c r="E17" s="341">
        <v>0</v>
      </c>
      <c r="F17" s="341">
        <v>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</row>
    <row r="18" spans="1:11" ht="16.5" customHeight="1">
      <c r="A18" s="18" t="s">
        <v>516</v>
      </c>
      <c r="B18" s="126">
        <v>207</v>
      </c>
      <c r="C18" s="126">
        <v>334</v>
      </c>
      <c r="D18" s="28">
        <v>116</v>
      </c>
      <c r="E18" s="28">
        <v>184</v>
      </c>
      <c r="F18" s="28">
        <v>127</v>
      </c>
      <c r="G18" s="28">
        <v>205</v>
      </c>
      <c r="H18" s="28">
        <v>122</v>
      </c>
      <c r="I18" s="28">
        <v>196</v>
      </c>
      <c r="J18" s="28">
        <v>132</v>
      </c>
      <c r="K18" s="28">
        <v>217</v>
      </c>
    </row>
    <row r="19" spans="1:11" ht="16.5" customHeight="1">
      <c r="A19" s="342" t="s">
        <v>517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</row>
    <row r="20" spans="1:11" ht="16.5" customHeight="1">
      <c r="A20" s="28" t="s">
        <v>518</v>
      </c>
      <c r="B20" s="126">
        <v>45</v>
      </c>
      <c r="C20" s="126">
        <v>104</v>
      </c>
      <c r="D20" s="28">
        <v>81</v>
      </c>
      <c r="E20" s="28">
        <v>178</v>
      </c>
      <c r="F20" s="28">
        <v>91</v>
      </c>
      <c r="G20" s="28">
        <v>219</v>
      </c>
      <c r="H20" s="28">
        <v>92</v>
      </c>
      <c r="I20" s="28">
        <v>170</v>
      </c>
      <c r="J20" s="28">
        <v>102</v>
      </c>
      <c r="K20" s="28">
        <v>180</v>
      </c>
    </row>
    <row r="21" spans="1:11" ht="16.5" customHeight="1">
      <c r="A21" s="28" t="s">
        <v>519</v>
      </c>
      <c r="B21" s="341">
        <v>0</v>
      </c>
      <c r="C21" s="341">
        <v>0</v>
      </c>
      <c r="D21" s="28">
        <v>6</v>
      </c>
      <c r="E21" s="28">
        <v>11</v>
      </c>
      <c r="F21" s="28">
        <v>7</v>
      </c>
      <c r="G21" s="28">
        <v>14</v>
      </c>
      <c r="H21" s="28">
        <v>6</v>
      </c>
      <c r="I21" s="28">
        <v>13</v>
      </c>
      <c r="J21" s="28">
        <v>5</v>
      </c>
      <c r="K21" s="28">
        <v>11</v>
      </c>
    </row>
    <row r="22" spans="1:11" ht="16.5" customHeight="1">
      <c r="A22" s="28" t="s">
        <v>520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</row>
    <row r="23" spans="1:11" ht="25.5">
      <c r="A23" s="120" t="s">
        <v>521</v>
      </c>
      <c r="B23" s="126">
        <v>28</v>
      </c>
      <c r="C23" s="126">
        <v>51</v>
      </c>
      <c r="D23" s="28">
        <v>26</v>
      </c>
      <c r="E23" s="28">
        <v>35</v>
      </c>
      <c r="F23" s="28">
        <v>24</v>
      </c>
      <c r="G23" s="28">
        <v>43</v>
      </c>
      <c r="H23" s="28">
        <v>18</v>
      </c>
      <c r="I23" s="28">
        <v>38</v>
      </c>
      <c r="J23" s="28">
        <v>20</v>
      </c>
      <c r="K23" s="28">
        <v>36</v>
      </c>
    </row>
    <row r="24" spans="1:11" ht="16.5" customHeight="1">
      <c r="A24" s="28" t="s">
        <v>522</v>
      </c>
      <c r="B24" s="126">
        <v>101</v>
      </c>
      <c r="C24" s="126">
        <v>299</v>
      </c>
      <c r="D24" s="28">
        <v>102</v>
      </c>
      <c r="E24" s="28">
        <v>269</v>
      </c>
      <c r="F24" s="28">
        <v>110</v>
      </c>
      <c r="G24" s="28">
        <v>301</v>
      </c>
      <c r="H24" s="28">
        <v>115</v>
      </c>
      <c r="I24" s="28">
        <v>354</v>
      </c>
      <c r="J24" s="28">
        <v>123</v>
      </c>
      <c r="K24" s="28">
        <v>361</v>
      </c>
    </row>
    <row r="25" spans="1:11" ht="16.5" customHeight="1">
      <c r="A25" s="28" t="s">
        <v>523</v>
      </c>
      <c r="B25" s="341">
        <v>0</v>
      </c>
      <c r="C25" s="341">
        <v>0</v>
      </c>
      <c r="D25" s="341">
        <v>0</v>
      </c>
      <c r="E25" s="341">
        <v>0</v>
      </c>
      <c r="F25" s="341">
        <v>0</v>
      </c>
      <c r="G25" s="341">
        <v>0</v>
      </c>
      <c r="H25" s="341">
        <v>0</v>
      </c>
      <c r="I25" s="341">
        <v>0</v>
      </c>
      <c r="J25" s="341">
        <v>0</v>
      </c>
      <c r="K25" s="341">
        <v>0</v>
      </c>
    </row>
    <row r="26" spans="1:11" ht="16.5" customHeight="1">
      <c r="A26" s="28" t="s">
        <v>929</v>
      </c>
      <c r="B26" s="126">
        <v>18</v>
      </c>
      <c r="C26" s="126">
        <v>46</v>
      </c>
      <c r="D26" s="28">
        <v>14</v>
      </c>
      <c r="E26" s="28">
        <v>26</v>
      </c>
      <c r="F26" s="28">
        <v>18</v>
      </c>
      <c r="G26" s="28">
        <v>28</v>
      </c>
      <c r="H26" s="28">
        <v>16</v>
      </c>
      <c r="I26" s="28">
        <v>25</v>
      </c>
      <c r="J26" s="28">
        <v>22</v>
      </c>
      <c r="K26" s="28">
        <v>34</v>
      </c>
    </row>
    <row r="27" spans="1:11" ht="25.5">
      <c r="A27" s="120" t="s">
        <v>930</v>
      </c>
      <c r="B27" s="126">
        <v>63</v>
      </c>
      <c r="C27" s="126">
        <v>168</v>
      </c>
      <c r="D27" s="28">
        <v>34</v>
      </c>
      <c r="E27" s="28">
        <v>71</v>
      </c>
      <c r="F27" s="28">
        <v>45</v>
      </c>
      <c r="G27" s="28">
        <v>94</v>
      </c>
      <c r="H27" s="28">
        <v>48</v>
      </c>
      <c r="I27" s="28">
        <v>105</v>
      </c>
      <c r="J27" s="28">
        <v>52</v>
      </c>
      <c r="K27" s="28">
        <v>113</v>
      </c>
    </row>
    <row r="28" spans="1:11" ht="15" customHeight="1">
      <c r="A28" s="28" t="s">
        <v>524</v>
      </c>
      <c r="B28" s="126">
        <v>5</v>
      </c>
      <c r="C28" s="126">
        <v>24</v>
      </c>
      <c r="D28" s="28">
        <v>6</v>
      </c>
      <c r="E28" s="28">
        <v>25</v>
      </c>
      <c r="F28" s="28">
        <v>6</v>
      </c>
      <c r="G28" s="28">
        <v>25</v>
      </c>
      <c r="H28" s="28">
        <v>5</v>
      </c>
      <c r="I28" s="28">
        <v>22</v>
      </c>
      <c r="J28" s="28">
        <v>2</v>
      </c>
      <c r="K28" s="28">
        <v>8</v>
      </c>
    </row>
    <row r="29" spans="1:11" ht="7.5" customHeight="1">
      <c r="A29" s="64"/>
      <c r="B29" s="64"/>
      <c r="C29" s="64"/>
      <c r="D29" s="54"/>
      <c r="E29" s="54"/>
      <c r="F29" s="54"/>
      <c r="G29" s="54"/>
      <c r="H29" s="64"/>
      <c r="I29" s="64"/>
      <c r="J29" s="64"/>
      <c r="K29" s="64"/>
    </row>
    <row r="30" spans="1:5" ht="12.75">
      <c r="A30" s="8" t="s">
        <v>525</v>
      </c>
      <c r="B30" s="312"/>
      <c r="C30" s="312"/>
      <c r="D30" s="88"/>
      <c r="E30" s="313"/>
    </row>
    <row r="31" spans="10:11" ht="12.75">
      <c r="J31" s="614"/>
      <c r="K31" s="614"/>
    </row>
  </sheetData>
  <sheetProtection/>
  <mergeCells count="7">
    <mergeCell ref="J6:K6"/>
    <mergeCell ref="H6:I6"/>
    <mergeCell ref="F6:G6"/>
    <mergeCell ref="A2:K2"/>
    <mergeCell ref="A3:K3"/>
    <mergeCell ref="D6:E6"/>
    <mergeCell ref="B6:C6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2"/>
  </sheetPr>
  <dimension ref="A1:K27"/>
  <sheetViews>
    <sheetView zoomScalePageLayoutView="0" workbookViewId="0" topLeftCell="A4">
      <selection activeCell="O10" sqref="O10"/>
    </sheetView>
  </sheetViews>
  <sheetFormatPr defaultColWidth="8.796875" defaultRowHeight="15"/>
  <cols>
    <col min="1" max="1" width="12.3984375" style="8" customWidth="1"/>
    <col min="2" max="5" width="3.8984375" style="8" customWidth="1"/>
    <col min="6" max="6" width="2.796875" style="8" bestFit="1" customWidth="1"/>
    <col min="7" max="7" width="3.8984375" style="8" customWidth="1"/>
    <col min="8" max="8" width="3.69921875" style="8" customWidth="1"/>
    <col min="9" max="9" width="3.8984375" style="8" customWidth="1"/>
    <col min="10" max="10" width="3.69921875" style="8" customWidth="1"/>
    <col min="11" max="11" width="3.8984375" style="8" customWidth="1"/>
    <col min="12" max="16384" width="8.8984375" style="8" customWidth="1"/>
  </cols>
  <sheetData>
    <row r="1" ht="15.75" customHeight="1">
      <c r="A1" s="8" t="s">
        <v>526</v>
      </c>
    </row>
    <row r="2" spans="1:11" ht="25.5" customHeight="1">
      <c r="A2" s="667" t="s">
        <v>504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</row>
    <row r="3" spans="1:11" ht="18">
      <c r="A3" s="655" t="s">
        <v>1044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</row>
    <row r="4" spans="1:8" ht="12.75" customHeight="1">
      <c r="A4" s="71"/>
      <c r="H4" s="34"/>
    </row>
    <row r="5" ht="12.75">
      <c r="A5" s="71"/>
    </row>
    <row r="6" spans="1:11" s="36" customFormat="1" ht="15.75" customHeight="1">
      <c r="A6" s="60"/>
      <c r="B6" s="662">
        <v>2009</v>
      </c>
      <c r="C6" s="663"/>
      <c r="D6" s="662">
        <v>2010</v>
      </c>
      <c r="E6" s="663"/>
      <c r="F6" s="662">
        <v>2011</v>
      </c>
      <c r="G6" s="663"/>
      <c r="H6" s="660">
        <v>2012</v>
      </c>
      <c r="I6" s="661"/>
      <c r="J6" s="665">
        <v>2013</v>
      </c>
      <c r="K6" s="666"/>
    </row>
    <row r="7" spans="1:11" ht="30.75" customHeight="1">
      <c r="A7" s="93"/>
      <c r="B7" s="344" t="s">
        <v>506</v>
      </c>
      <c r="C7" s="344" t="s">
        <v>507</v>
      </c>
      <c r="D7" s="344" t="s">
        <v>506</v>
      </c>
      <c r="E7" s="344" t="s">
        <v>507</v>
      </c>
      <c r="F7" s="344" t="s">
        <v>506</v>
      </c>
      <c r="G7" s="344" t="s">
        <v>507</v>
      </c>
      <c r="H7" s="344" t="s">
        <v>506</v>
      </c>
      <c r="I7" s="344" t="s">
        <v>507</v>
      </c>
      <c r="J7" s="344" t="s">
        <v>506</v>
      </c>
      <c r="K7" s="344" t="s">
        <v>507</v>
      </c>
    </row>
    <row r="8" spans="1:11" ht="7.5" customHeight="1">
      <c r="A8" s="206"/>
      <c r="B8" s="260"/>
      <c r="C8" s="260"/>
      <c r="D8" s="260"/>
      <c r="E8" s="260"/>
      <c r="F8" s="82"/>
      <c r="G8" s="82"/>
      <c r="H8" s="82"/>
      <c r="I8" s="82"/>
      <c r="J8" s="82"/>
      <c r="K8" s="82"/>
    </row>
    <row r="9" spans="1:11" ht="21" customHeight="1">
      <c r="A9" s="105" t="s">
        <v>237</v>
      </c>
      <c r="B9" s="349">
        <f aca="true" t="shared" si="0" ref="B9:I9">SUM(B10:B24)</f>
        <v>1052</v>
      </c>
      <c r="C9" s="349">
        <f t="shared" si="0"/>
        <v>2251</v>
      </c>
      <c r="D9" s="349">
        <f t="shared" si="0"/>
        <v>867</v>
      </c>
      <c r="E9" s="349">
        <f t="shared" si="0"/>
        <v>1726</v>
      </c>
      <c r="F9" s="349">
        <f t="shared" si="0"/>
        <v>941</v>
      </c>
      <c r="G9" s="349">
        <f t="shared" si="0"/>
        <v>1885</v>
      </c>
      <c r="H9" s="349">
        <f t="shared" si="0"/>
        <v>960</v>
      </c>
      <c r="I9" s="349">
        <f t="shared" si="0"/>
        <v>1910</v>
      </c>
      <c r="J9" s="349">
        <f>SUM(J10:J24)</f>
        <v>1040</v>
      </c>
      <c r="K9" s="349">
        <f>SUM(K10:K24)</f>
        <v>2015</v>
      </c>
    </row>
    <row r="10" spans="1:11" ht="19.5" customHeight="1">
      <c r="A10" s="18" t="s">
        <v>365</v>
      </c>
      <c r="B10" s="127">
        <v>137</v>
      </c>
      <c r="C10" s="127">
        <v>324</v>
      </c>
      <c r="D10" s="127">
        <v>116</v>
      </c>
      <c r="E10" s="127">
        <v>249</v>
      </c>
      <c r="F10" s="28">
        <v>125</v>
      </c>
      <c r="G10" s="28">
        <v>272</v>
      </c>
      <c r="H10" s="28">
        <v>144</v>
      </c>
      <c r="I10" s="28">
        <v>291</v>
      </c>
      <c r="J10" s="28">
        <v>138</v>
      </c>
      <c r="K10" s="28">
        <v>291</v>
      </c>
    </row>
    <row r="11" spans="1:11" ht="19.5" customHeight="1">
      <c r="A11" s="18" t="s">
        <v>366</v>
      </c>
      <c r="B11" s="127">
        <v>173</v>
      </c>
      <c r="C11" s="127">
        <v>273</v>
      </c>
      <c r="D11" s="127">
        <v>167</v>
      </c>
      <c r="E11" s="127">
        <v>295</v>
      </c>
      <c r="F11" s="28">
        <v>183</v>
      </c>
      <c r="G11" s="28">
        <v>322</v>
      </c>
      <c r="H11" s="28">
        <v>193</v>
      </c>
      <c r="I11" s="28">
        <v>348</v>
      </c>
      <c r="J11" s="28">
        <v>202</v>
      </c>
      <c r="K11" s="28">
        <v>344</v>
      </c>
    </row>
    <row r="12" spans="1:11" ht="19.5" customHeight="1">
      <c r="A12" s="18" t="s">
        <v>367</v>
      </c>
      <c r="B12" s="126">
        <v>17</v>
      </c>
      <c r="C12" s="126">
        <v>36</v>
      </c>
      <c r="D12" s="126">
        <v>13</v>
      </c>
      <c r="E12" s="126">
        <v>32</v>
      </c>
      <c r="F12" s="28">
        <v>14</v>
      </c>
      <c r="G12" s="28">
        <v>35</v>
      </c>
      <c r="H12" s="28">
        <v>11</v>
      </c>
      <c r="I12" s="28">
        <v>28</v>
      </c>
      <c r="J12" s="28">
        <v>5</v>
      </c>
      <c r="K12" s="28">
        <v>10</v>
      </c>
    </row>
    <row r="13" spans="1:11" ht="19.5" customHeight="1">
      <c r="A13" s="18" t="s">
        <v>368</v>
      </c>
      <c r="B13" s="126">
        <v>89</v>
      </c>
      <c r="C13" s="126">
        <v>183</v>
      </c>
      <c r="D13" s="126">
        <v>46</v>
      </c>
      <c r="E13" s="126">
        <v>85</v>
      </c>
      <c r="F13" s="28">
        <v>50</v>
      </c>
      <c r="G13" s="28">
        <v>93</v>
      </c>
      <c r="H13" s="28">
        <v>52</v>
      </c>
      <c r="I13" s="28">
        <v>96</v>
      </c>
      <c r="J13" s="28">
        <v>55</v>
      </c>
      <c r="K13" s="28">
        <v>99</v>
      </c>
    </row>
    <row r="14" spans="1:11" ht="19.5" customHeight="1">
      <c r="A14" s="18" t="s">
        <v>369</v>
      </c>
      <c r="B14" s="126">
        <v>28</v>
      </c>
      <c r="C14" s="126">
        <v>44</v>
      </c>
      <c r="D14" s="126">
        <v>15</v>
      </c>
      <c r="E14" s="126">
        <v>30</v>
      </c>
      <c r="F14" s="28">
        <v>16</v>
      </c>
      <c r="G14" s="28">
        <v>33</v>
      </c>
      <c r="H14" s="28">
        <v>23</v>
      </c>
      <c r="I14" s="28">
        <v>51</v>
      </c>
      <c r="J14" s="28">
        <v>25</v>
      </c>
      <c r="K14" s="28">
        <v>35</v>
      </c>
    </row>
    <row r="15" spans="1:11" ht="19.5" customHeight="1">
      <c r="A15" s="18" t="s">
        <v>370</v>
      </c>
      <c r="B15" s="350">
        <v>6</v>
      </c>
      <c r="C15" s="350">
        <v>21</v>
      </c>
      <c r="D15" s="350">
        <v>11</v>
      </c>
      <c r="E15" s="350">
        <v>21</v>
      </c>
      <c r="F15" s="28">
        <v>12</v>
      </c>
      <c r="G15" s="28">
        <v>23</v>
      </c>
      <c r="H15" s="28">
        <v>8</v>
      </c>
      <c r="I15" s="28">
        <v>15</v>
      </c>
      <c r="J15" s="28">
        <v>13</v>
      </c>
      <c r="K15" s="28">
        <v>25</v>
      </c>
    </row>
    <row r="16" spans="1:11" ht="19.5" customHeight="1">
      <c r="A16" s="18" t="s">
        <v>371</v>
      </c>
      <c r="B16" s="126">
        <v>206</v>
      </c>
      <c r="C16" s="126">
        <v>426</v>
      </c>
      <c r="D16" s="126">
        <v>121</v>
      </c>
      <c r="E16" s="126">
        <v>244</v>
      </c>
      <c r="F16" s="28">
        <v>131</v>
      </c>
      <c r="G16" s="28">
        <v>266</v>
      </c>
      <c r="H16" s="28">
        <v>121</v>
      </c>
      <c r="I16" s="28">
        <v>254</v>
      </c>
      <c r="J16" s="28">
        <v>145</v>
      </c>
      <c r="K16" s="28">
        <v>284</v>
      </c>
    </row>
    <row r="17" spans="1:11" ht="19.5" customHeight="1">
      <c r="A17" s="18" t="s">
        <v>372</v>
      </c>
      <c r="B17" s="126">
        <v>73</v>
      </c>
      <c r="C17" s="126">
        <v>149</v>
      </c>
      <c r="D17" s="126">
        <v>72</v>
      </c>
      <c r="E17" s="126">
        <v>132</v>
      </c>
      <c r="F17" s="28">
        <v>78</v>
      </c>
      <c r="G17" s="28">
        <v>144</v>
      </c>
      <c r="H17" s="28">
        <v>110</v>
      </c>
      <c r="I17" s="28">
        <v>203</v>
      </c>
      <c r="J17" s="28">
        <v>116</v>
      </c>
      <c r="K17" s="28">
        <v>239</v>
      </c>
    </row>
    <row r="18" spans="1:11" ht="19.5" customHeight="1">
      <c r="A18" s="18" t="s">
        <v>373</v>
      </c>
      <c r="B18" s="126">
        <v>30</v>
      </c>
      <c r="C18" s="126">
        <v>53</v>
      </c>
      <c r="D18" s="126">
        <v>23</v>
      </c>
      <c r="E18" s="126">
        <v>40</v>
      </c>
      <c r="F18" s="28">
        <v>25</v>
      </c>
      <c r="G18" s="28">
        <v>44</v>
      </c>
      <c r="H18" s="28">
        <v>28</v>
      </c>
      <c r="I18" s="28">
        <v>49</v>
      </c>
      <c r="J18" s="28">
        <v>28</v>
      </c>
      <c r="K18" s="28">
        <v>47</v>
      </c>
    </row>
    <row r="19" spans="1:11" ht="19.5" customHeight="1">
      <c r="A19" s="18" t="s">
        <v>374</v>
      </c>
      <c r="B19" s="126">
        <v>18</v>
      </c>
      <c r="C19" s="126">
        <v>35</v>
      </c>
      <c r="D19" s="126">
        <v>36</v>
      </c>
      <c r="E19" s="126">
        <v>98</v>
      </c>
      <c r="F19" s="28">
        <v>39</v>
      </c>
      <c r="G19" s="28">
        <v>107</v>
      </c>
      <c r="H19" s="28">
        <v>21</v>
      </c>
      <c r="I19" s="28">
        <v>58</v>
      </c>
      <c r="J19" s="28">
        <v>20</v>
      </c>
      <c r="K19" s="28">
        <v>52</v>
      </c>
    </row>
    <row r="20" spans="1:11" ht="19.5" customHeight="1">
      <c r="A20" s="18" t="s">
        <v>375</v>
      </c>
      <c r="B20" s="126">
        <v>88</v>
      </c>
      <c r="C20" s="126">
        <v>143</v>
      </c>
      <c r="D20" s="126">
        <v>88</v>
      </c>
      <c r="E20" s="126">
        <v>165</v>
      </c>
      <c r="F20" s="28">
        <v>96</v>
      </c>
      <c r="G20" s="28">
        <v>180</v>
      </c>
      <c r="H20" s="28">
        <v>47</v>
      </c>
      <c r="I20" s="28">
        <v>88</v>
      </c>
      <c r="J20" s="28">
        <v>61</v>
      </c>
      <c r="K20" s="28">
        <v>76</v>
      </c>
    </row>
    <row r="21" spans="1:11" ht="19.5" customHeight="1">
      <c r="A21" s="18" t="s">
        <v>376</v>
      </c>
      <c r="B21" s="126">
        <v>25</v>
      </c>
      <c r="C21" s="126">
        <v>34</v>
      </c>
      <c r="D21" s="126">
        <v>38</v>
      </c>
      <c r="E21" s="126">
        <v>79</v>
      </c>
      <c r="F21" s="28">
        <v>41</v>
      </c>
      <c r="G21" s="28">
        <v>86</v>
      </c>
      <c r="H21" s="28">
        <v>66</v>
      </c>
      <c r="I21" s="28">
        <v>137</v>
      </c>
      <c r="J21" s="28">
        <v>65</v>
      </c>
      <c r="K21" s="28">
        <v>152</v>
      </c>
    </row>
    <row r="22" spans="1:11" ht="19.5" customHeight="1">
      <c r="A22" s="18" t="s">
        <v>377</v>
      </c>
      <c r="B22" s="351">
        <v>60</v>
      </c>
      <c r="C22" s="126">
        <v>215</v>
      </c>
      <c r="D22" s="351">
        <v>48</v>
      </c>
      <c r="E22" s="126">
        <v>89</v>
      </c>
      <c r="F22" s="28">
        <v>52</v>
      </c>
      <c r="G22" s="28">
        <v>97</v>
      </c>
      <c r="H22" s="28">
        <v>47</v>
      </c>
      <c r="I22" s="28">
        <v>87</v>
      </c>
      <c r="J22" s="28">
        <v>57</v>
      </c>
      <c r="K22" s="28">
        <v>104</v>
      </c>
    </row>
    <row r="23" spans="1:11" ht="19.5" customHeight="1">
      <c r="A23" s="18" t="s">
        <v>378</v>
      </c>
      <c r="B23" s="126">
        <v>15</v>
      </c>
      <c r="C23" s="126">
        <v>33</v>
      </c>
      <c r="D23" s="126">
        <v>12</v>
      </c>
      <c r="E23" s="126">
        <v>30</v>
      </c>
      <c r="F23" s="28">
        <v>13</v>
      </c>
      <c r="G23" s="28">
        <v>33</v>
      </c>
      <c r="H23" s="28">
        <v>15</v>
      </c>
      <c r="I23" s="28">
        <v>36</v>
      </c>
      <c r="J23" s="28">
        <v>14</v>
      </c>
      <c r="K23" s="28">
        <v>35</v>
      </c>
    </row>
    <row r="24" spans="1:11" ht="19.5" customHeight="1">
      <c r="A24" s="18" t="s">
        <v>379</v>
      </c>
      <c r="B24" s="126">
        <v>87</v>
      </c>
      <c r="C24" s="126">
        <v>282</v>
      </c>
      <c r="D24" s="126">
        <v>61</v>
      </c>
      <c r="E24" s="126">
        <v>137</v>
      </c>
      <c r="F24" s="28">
        <v>66</v>
      </c>
      <c r="G24" s="28">
        <v>150</v>
      </c>
      <c r="H24" s="28">
        <v>74</v>
      </c>
      <c r="I24" s="28">
        <v>169</v>
      </c>
      <c r="J24" s="28">
        <v>96</v>
      </c>
      <c r="K24" s="28">
        <v>222</v>
      </c>
    </row>
    <row r="25" spans="1:11" ht="5.25" customHeight="1">
      <c r="A25" s="64"/>
      <c r="B25" s="64"/>
      <c r="C25" s="64"/>
      <c r="D25" s="64"/>
      <c r="E25" s="64"/>
      <c r="F25" s="54"/>
      <c r="G25" s="54"/>
      <c r="H25" s="54"/>
      <c r="I25" s="54"/>
      <c r="J25" s="54"/>
      <c r="K25" s="54"/>
    </row>
    <row r="26" spans="6:7" ht="12.75">
      <c r="F26" s="311"/>
      <c r="G26" s="311"/>
    </row>
    <row r="27" ht="12.75">
      <c r="A27" s="9"/>
    </row>
  </sheetData>
  <sheetProtection/>
  <mergeCells count="7">
    <mergeCell ref="J6:K6"/>
    <mergeCell ref="H6:I6"/>
    <mergeCell ref="F6:G6"/>
    <mergeCell ref="A2:K2"/>
    <mergeCell ref="A3:K3"/>
    <mergeCell ref="B6:C6"/>
    <mergeCell ref="D6:E6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2"/>
  </sheetPr>
  <dimension ref="A1:H41"/>
  <sheetViews>
    <sheetView zoomScalePageLayoutView="0" workbookViewId="0" topLeftCell="A7">
      <selection activeCell="I19" sqref="I19"/>
    </sheetView>
  </sheetViews>
  <sheetFormatPr defaultColWidth="8.796875" defaultRowHeight="15"/>
  <cols>
    <col min="1" max="1" width="18.19921875" style="8" customWidth="1"/>
    <col min="2" max="6" width="5.796875" style="8" customWidth="1"/>
    <col min="7" max="16384" width="8.8984375" style="8" customWidth="1"/>
  </cols>
  <sheetData>
    <row r="1" ht="15" customHeight="1">
      <c r="A1" s="8" t="s">
        <v>527</v>
      </c>
    </row>
    <row r="2" ht="9.75" customHeight="1"/>
    <row r="3" spans="1:6" ht="21.75" customHeight="1">
      <c r="A3" s="668" t="s">
        <v>528</v>
      </c>
      <c r="B3" s="668"/>
      <c r="C3" s="668"/>
      <c r="D3" s="669"/>
      <c r="E3" s="669"/>
      <c r="F3" s="670"/>
    </row>
    <row r="4" spans="1:6" ht="16.5" customHeight="1">
      <c r="A4" s="655" t="s">
        <v>529</v>
      </c>
      <c r="B4" s="655"/>
      <c r="C4" s="655"/>
      <c r="D4" s="655"/>
      <c r="E4" s="655"/>
      <c r="F4" s="655"/>
    </row>
    <row r="5" spans="1:5" ht="9.75" customHeight="1">
      <c r="A5" s="29"/>
      <c r="B5" s="29"/>
      <c r="C5" s="29"/>
      <c r="D5" s="29"/>
      <c r="E5" s="29"/>
    </row>
    <row r="6" spans="4:6" ht="19.5" customHeight="1">
      <c r="D6" s="49"/>
      <c r="F6" s="49" t="s">
        <v>1034</v>
      </c>
    </row>
    <row r="7" spans="1:6" ht="21.75" customHeight="1">
      <c r="A7" s="243"/>
      <c r="B7" s="293" t="s">
        <v>180</v>
      </c>
      <c r="C7" s="63">
        <v>2010</v>
      </c>
      <c r="D7" s="13">
        <v>2011</v>
      </c>
      <c r="E7" s="63">
        <v>2012</v>
      </c>
      <c r="F7" s="63">
        <v>2013</v>
      </c>
    </row>
    <row r="8" spans="1:6" ht="7.5" customHeight="1">
      <c r="A8" s="243"/>
      <c r="B8" s="206"/>
      <c r="C8" s="82"/>
      <c r="D8" s="82"/>
      <c r="E8" s="82"/>
      <c r="F8" s="82"/>
    </row>
    <row r="9" spans="1:6" ht="19.5" customHeight="1">
      <c r="A9" s="105" t="s">
        <v>3</v>
      </c>
      <c r="B9" s="354">
        <f>B12+B13+B14+B15</f>
        <v>94145</v>
      </c>
      <c r="C9" s="467">
        <f>C12+C13+C14+C15</f>
        <v>101305</v>
      </c>
      <c r="D9" s="467">
        <f>D12+D13+D14+D15</f>
        <v>106572</v>
      </c>
      <c r="E9" s="467">
        <f>E12+E13+E14+E15</f>
        <v>111775</v>
      </c>
      <c r="F9" s="467">
        <f>F12+F13+F14+F15</f>
        <v>118373</v>
      </c>
    </row>
    <row r="10" spans="1:6" ht="9.75" customHeight="1">
      <c r="A10" s="105"/>
      <c r="B10" s="354"/>
      <c r="C10" s="467"/>
      <c r="D10" s="82"/>
      <c r="E10" s="82"/>
      <c r="F10" s="82"/>
    </row>
    <row r="11" spans="1:6" ht="19.5" customHeight="1">
      <c r="A11" s="148" t="s">
        <v>530</v>
      </c>
      <c r="B11" s="149"/>
      <c r="C11" s="28"/>
      <c r="D11" s="82"/>
      <c r="E11" s="82"/>
      <c r="F11" s="82"/>
    </row>
    <row r="12" spans="1:6" ht="19.5" customHeight="1">
      <c r="A12" s="352" t="s">
        <v>531</v>
      </c>
      <c r="B12" s="355">
        <v>0</v>
      </c>
      <c r="C12" s="355">
        <v>0</v>
      </c>
      <c r="D12" s="355">
        <v>0</v>
      </c>
      <c r="E12" s="355">
        <v>0</v>
      </c>
      <c r="F12" s="355">
        <v>0</v>
      </c>
    </row>
    <row r="13" spans="1:6" ht="19.5" customHeight="1">
      <c r="A13" s="352" t="s">
        <v>532</v>
      </c>
      <c r="B13" s="355">
        <v>0</v>
      </c>
      <c r="C13" s="355">
        <v>0</v>
      </c>
      <c r="D13" s="355">
        <v>0</v>
      </c>
      <c r="E13" s="355">
        <v>0</v>
      </c>
      <c r="F13" s="355">
        <v>0</v>
      </c>
    </row>
    <row r="14" spans="1:6" ht="19.5" customHeight="1">
      <c r="A14" s="352" t="s">
        <v>533</v>
      </c>
      <c r="B14" s="124">
        <v>16005</v>
      </c>
      <c r="C14" s="410">
        <v>17221.85</v>
      </c>
      <c r="D14" s="124">
        <v>18650</v>
      </c>
      <c r="E14" s="124">
        <v>19560</v>
      </c>
      <c r="F14" s="124">
        <v>20715</v>
      </c>
    </row>
    <row r="15" spans="1:6" ht="19.5" customHeight="1">
      <c r="A15" s="352" t="s">
        <v>676</v>
      </c>
      <c r="B15" s="124">
        <v>78140</v>
      </c>
      <c r="C15" s="410">
        <v>84083.15</v>
      </c>
      <c r="D15" s="124">
        <v>87922</v>
      </c>
      <c r="E15" s="124">
        <v>92215</v>
      </c>
      <c r="F15" s="124">
        <v>97658</v>
      </c>
    </row>
    <row r="16" spans="1:6" ht="9.75" customHeight="1">
      <c r="A16" s="352"/>
      <c r="B16" s="124"/>
      <c r="C16" s="360"/>
      <c r="D16" s="343"/>
      <c r="E16" s="343"/>
      <c r="F16" s="343"/>
    </row>
    <row r="17" spans="1:6" ht="33.75" customHeight="1">
      <c r="A17" s="353" t="s">
        <v>534</v>
      </c>
      <c r="B17" s="124"/>
      <c r="C17" s="468"/>
      <c r="D17" s="343"/>
      <c r="E17" s="28"/>
      <c r="F17" s="28"/>
    </row>
    <row r="18" spans="1:6" ht="19.5" customHeight="1">
      <c r="A18" s="28" t="s">
        <v>535</v>
      </c>
      <c r="B18" s="124">
        <v>79</v>
      </c>
      <c r="C18" s="421">
        <v>0</v>
      </c>
      <c r="D18" s="421">
        <v>0</v>
      </c>
      <c r="E18" s="421">
        <v>0</v>
      </c>
      <c r="F18" s="421">
        <v>0</v>
      </c>
    </row>
    <row r="19" spans="1:6" ht="19.5" customHeight="1">
      <c r="A19" s="28" t="s">
        <v>536</v>
      </c>
      <c r="B19" s="124">
        <v>93765</v>
      </c>
      <c r="C19" s="410">
        <v>99694.25</v>
      </c>
      <c r="D19" s="124">
        <v>104825</v>
      </c>
      <c r="E19" s="124">
        <v>109942</v>
      </c>
      <c r="F19" s="124">
        <v>116503</v>
      </c>
    </row>
    <row r="20" spans="1:6" ht="19.5" customHeight="1">
      <c r="A20" s="28" t="s">
        <v>537</v>
      </c>
      <c r="B20" s="20">
        <v>301</v>
      </c>
      <c r="C20" s="410">
        <v>1611</v>
      </c>
      <c r="D20" s="124">
        <v>1747</v>
      </c>
      <c r="E20" s="124">
        <v>1833</v>
      </c>
      <c r="F20" s="124">
        <v>1870</v>
      </c>
    </row>
    <row r="21" spans="1:6" ht="9.75" customHeight="1">
      <c r="A21" s="28"/>
      <c r="B21" s="20"/>
      <c r="C21" s="410"/>
      <c r="D21" s="343"/>
      <c r="E21" s="28"/>
      <c r="F21" s="28"/>
    </row>
    <row r="22" spans="1:6" ht="34.5" customHeight="1">
      <c r="A22" s="353" t="s">
        <v>538</v>
      </c>
      <c r="B22" s="466"/>
      <c r="C22" s="469"/>
      <c r="D22" s="343"/>
      <c r="E22" s="28"/>
      <c r="F22" s="28"/>
    </row>
    <row r="23" spans="1:6" ht="21.75" customHeight="1">
      <c r="A23" s="28" t="s">
        <v>513</v>
      </c>
      <c r="B23" s="124">
        <v>79</v>
      </c>
      <c r="C23" s="355">
        <v>0</v>
      </c>
      <c r="D23" s="355">
        <v>0</v>
      </c>
      <c r="E23" s="355">
        <v>0</v>
      </c>
      <c r="F23" s="355">
        <v>0</v>
      </c>
    </row>
    <row r="24" spans="1:7" ht="21.75" customHeight="1">
      <c r="A24" s="18" t="s">
        <v>514</v>
      </c>
      <c r="B24" s="124">
        <v>54152</v>
      </c>
      <c r="C24" s="124">
        <v>58024</v>
      </c>
      <c r="D24" s="124">
        <v>59659</v>
      </c>
      <c r="E24" s="124">
        <v>62572</v>
      </c>
      <c r="F24" s="124">
        <v>66265</v>
      </c>
      <c r="G24" s="165"/>
    </row>
    <row r="25" spans="1:6" ht="21.75" customHeight="1">
      <c r="A25" s="18" t="s">
        <v>515</v>
      </c>
      <c r="B25" s="355">
        <v>0</v>
      </c>
      <c r="C25" s="355">
        <v>0</v>
      </c>
      <c r="D25" s="355">
        <v>0</v>
      </c>
      <c r="E25" s="355">
        <v>0</v>
      </c>
      <c r="F25" s="355">
        <v>0</v>
      </c>
    </row>
    <row r="26" spans="1:7" ht="21.75" customHeight="1">
      <c r="A26" s="625" t="s">
        <v>516</v>
      </c>
      <c r="B26" s="626">
        <v>4057</v>
      </c>
      <c r="C26" s="626">
        <v>4200.89</v>
      </c>
      <c r="D26" s="626">
        <v>4417</v>
      </c>
      <c r="E26" s="626">
        <v>4627</v>
      </c>
      <c r="F26" s="626">
        <v>5102</v>
      </c>
      <c r="G26" s="165"/>
    </row>
    <row r="27" spans="1:6" ht="21.75" customHeight="1" hidden="1">
      <c r="A27" s="342" t="s">
        <v>517</v>
      </c>
      <c r="B27" s="124">
        <v>112</v>
      </c>
      <c r="C27" s="124">
        <v>117</v>
      </c>
      <c r="D27" s="124">
        <v>122</v>
      </c>
      <c r="E27" s="28"/>
      <c r="F27" s="28"/>
    </row>
    <row r="28" spans="1:8" ht="21.75" customHeight="1" hidden="1">
      <c r="A28" s="28" t="s">
        <v>518</v>
      </c>
      <c r="B28" s="124">
        <v>2773</v>
      </c>
      <c r="C28" s="124">
        <v>2900</v>
      </c>
      <c r="D28" s="124">
        <v>3022</v>
      </c>
      <c r="E28" s="410">
        <v>3316.55</v>
      </c>
      <c r="F28" s="410">
        <v>3316.55</v>
      </c>
      <c r="G28" s="411"/>
      <c r="H28" s="165"/>
    </row>
    <row r="29" spans="1:6" ht="21.75" customHeight="1" hidden="1">
      <c r="A29" s="28" t="s">
        <v>519</v>
      </c>
      <c r="B29" s="355">
        <v>0</v>
      </c>
      <c r="C29" s="355">
        <v>0</v>
      </c>
      <c r="D29" s="355">
        <v>0</v>
      </c>
      <c r="E29" s="355">
        <v>0</v>
      </c>
      <c r="F29" s="355">
        <v>0</v>
      </c>
    </row>
    <row r="30" spans="1:6" ht="21.75" customHeight="1" hidden="1">
      <c r="A30" s="28" t="s">
        <v>539</v>
      </c>
      <c r="B30" s="355">
        <v>0</v>
      </c>
      <c r="C30" s="355">
        <v>0</v>
      </c>
      <c r="D30" s="355">
        <v>0</v>
      </c>
      <c r="E30" s="355">
        <v>0</v>
      </c>
      <c r="F30" s="355">
        <v>0</v>
      </c>
    </row>
    <row r="31" spans="1:6" ht="4.5" customHeight="1" hidden="1">
      <c r="A31" s="28"/>
      <c r="B31" s="355"/>
      <c r="C31" s="355"/>
      <c r="D31" s="355"/>
      <c r="E31" s="28"/>
      <c r="F31" s="28"/>
    </row>
    <row r="32" spans="1:8" ht="25.5" hidden="1">
      <c r="A32" s="120" t="s">
        <v>540</v>
      </c>
      <c r="B32" s="124">
        <v>1710</v>
      </c>
      <c r="C32" s="124">
        <v>1789</v>
      </c>
      <c r="D32" s="124">
        <v>1864</v>
      </c>
      <c r="E32" s="124">
        <v>1995.01</v>
      </c>
      <c r="F32" s="124">
        <v>1995.01</v>
      </c>
      <c r="G32" s="411"/>
      <c r="H32" s="165"/>
    </row>
    <row r="33" spans="1:8" ht="21.75" customHeight="1" hidden="1">
      <c r="A33" s="28" t="s">
        <v>522</v>
      </c>
      <c r="B33" s="124">
        <v>11518</v>
      </c>
      <c r="C33" s="124">
        <v>12046</v>
      </c>
      <c r="D33" s="124">
        <v>12549</v>
      </c>
      <c r="E33" s="410">
        <v>13469.35</v>
      </c>
      <c r="F33" s="410">
        <v>13469.35</v>
      </c>
      <c r="G33" s="411"/>
      <c r="H33" s="165"/>
    </row>
    <row r="34" spans="1:8" ht="21.75" customHeight="1" hidden="1">
      <c r="A34" s="28" t="s">
        <v>541</v>
      </c>
      <c r="B34" s="124">
        <v>1287</v>
      </c>
      <c r="C34" s="124">
        <v>1346</v>
      </c>
      <c r="D34" s="124">
        <v>1402</v>
      </c>
      <c r="E34" s="410">
        <v>1615.52</v>
      </c>
      <c r="F34" s="410">
        <v>1615.52</v>
      </c>
      <c r="G34" s="411"/>
      <c r="H34" s="165"/>
    </row>
    <row r="35" spans="1:6" ht="21.75" customHeight="1" hidden="1">
      <c r="A35" s="28" t="s">
        <v>542</v>
      </c>
      <c r="B35" s="355">
        <v>0</v>
      </c>
      <c r="C35" s="355">
        <v>0</v>
      </c>
      <c r="D35" s="355">
        <v>0</v>
      </c>
      <c r="E35" s="355">
        <v>0</v>
      </c>
      <c r="F35" s="355">
        <v>0</v>
      </c>
    </row>
    <row r="36" spans="1:6" ht="4.5" customHeight="1" hidden="1">
      <c r="A36" s="28"/>
      <c r="B36" s="355"/>
      <c r="C36" s="355"/>
      <c r="D36" s="355"/>
      <c r="E36" s="28"/>
      <c r="F36" s="28"/>
    </row>
    <row r="37" spans="1:8" ht="25.5" hidden="1">
      <c r="A37" s="120" t="s">
        <v>543</v>
      </c>
      <c r="B37" s="124">
        <v>15230</v>
      </c>
      <c r="C37" s="124">
        <v>15931</v>
      </c>
      <c r="D37" s="124">
        <v>16597</v>
      </c>
      <c r="E37" s="410">
        <v>17524.51</v>
      </c>
      <c r="F37" s="410">
        <v>17524.51</v>
      </c>
      <c r="G37" s="411"/>
      <c r="H37" s="165"/>
    </row>
    <row r="38" spans="1:8" ht="21.75" customHeight="1" hidden="1">
      <c r="A38" s="28" t="s">
        <v>544</v>
      </c>
      <c r="B38" s="124">
        <v>934</v>
      </c>
      <c r="C38" s="124">
        <v>287</v>
      </c>
      <c r="D38" s="124">
        <v>301</v>
      </c>
      <c r="E38" s="410">
        <v>1159.5</v>
      </c>
      <c r="F38" s="410">
        <v>1159.5</v>
      </c>
      <c r="G38" s="411"/>
      <c r="H38" s="165"/>
    </row>
    <row r="39" spans="1:6" ht="4.5" customHeight="1" hidden="1">
      <c r="A39" s="64"/>
      <c r="B39" s="187"/>
      <c r="C39" s="187"/>
      <c r="D39" s="187"/>
      <c r="E39" s="54"/>
      <c r="F39" s="54"/>
    </row>
    <row r="40" spans="1:8" ht="12.75" hidden="1">
      <c r="A40" s="8" t="s">
        <v>1058</v>
      </c>
      <c r="D40" s="88"/>
      <c r="E40" s="411"/>
      <c r="F40" s="411"/>
      <c r="G40" s="411"/>
      <c r="H40" s="411"/>
    </row>
    <row r="41" spans="3:4" ht="12.75">
      <c r="C41" s="144"/>
      <c r="D41" s="144"/>
    </row>
  </sheetData>
  <sheetProtection/>
  <mergeCells count="2">
    <mergeCell ref="A3:F3"/>
    <mergeCell ref="A4:F4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  <rowBreaks count="1" manualBreakCount="1">
    <brk id="26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2"/>
  </sheetPr>
  <dimension ref="A1:H41"/>
  <sheetViews>
    <sheetView zoomScalePageLayoutView="0" workbookViewId="0" topLeftCell="A1">
      <selection activeCell="J29" sqref="J29"/>
    </sheetView>
  </sheetViews>
  <sheetFormatPr defaultColWidth="8.796875" defaultRowHeight="15"/>
  <cols>
    <col min="1" max="1" width="19.296875" style="8" customWidth="1"/>
    <col min="2" max="6" width="5.796875" style="8" customWidth="1"/>
    <col min="7" max="16384" width="8.8984375" style="8" customWidth="1"/>
  </cols>
  <sheetData>
    <row r="1" ht="15" customHeight="1">
      <c r="A1" s="8" t="s">
        <v>1059</v>
      </c>
    </row>
    <row r="2" ht="9.75" customHeight="1"/>
    <row r="3" spans="1:6" ht="21.75" customHeight="1">
      <c r="A3" s="668" t="s">
        <v>528</v>
      </c>
      <c r="B3" s="668"/>
      <c r="C3" s="668"/>
      <c r="D3" s="669"/>
      <c r="E3" s="669"/>
      <c r="F3" s="670"/>
    </row>
    <row r="4" spans="1:6" ht="16.5" customHeight="1">
      <c r="A4" s="655" t="s">
        <v>529</v>
      </c>
      <c r="B4" s="655"/>
      <c r="C4" s="655"/>
      <c r="D4" s="655"/>
      <c r="E4" s="655"/>
      <c r="F4" s="655"/>
    </row>
    <row r="5" spans="1:5" ht="9.75" customHeight="1">
      <c r="A5" s="29"/>
      <c r="B5" s="29"/>
      <c r="C5" s="29"/>
      <c r="D5" s="29"/>
      <c r="E5" s="29"/>
    </row>
    <row r="6" spans="4:6" ht="19.5" customHeight="1">
      <c r="D6" s="49"/>
      <c r="F6" s="49" t="s">
        <v>1034</v>
      </c>
    </row>
    <row r="7" spans="1:6" ht="21.75" customHeight="1">
      <c r="A7" s="243"/>
      <c r="B7" s="293" t="s">
        <v>180</v>
      </c>
      <c r="C7" s="63">
        <v>2010</v>
      </c>
      <c r="D7" s="63">
        <v>2011</v>
      </c>
      <c r="E7" s="344">
        <v>2012</v>
      </c>
      <c r="F7" s="344">
        <v>2013</v>
      </c>
    </row>
    <row r="8" spans="1:6" ht="7.5" customHeight="1">
      <c r="A8" s="243"/>
      <c r="B8" s="206"/>
      <c r="C8" s="82"/>
      <c r="D8" s="82"/>
      <c r="E8" s="28"/>
      <c r="F8" s="28"/>
    </row>
    <row r="9" spans="1:6" ht="19.5" customHeight="1" hidden="1">
      <c r="A9" s="105" t="s">
        <v>3</v>
      </c>
      <c r="B9" s="354">
        <f>B12+B13+B14+B15</f>
        <v>94145</v>
      </c>
      <c r="C9" s="455">
        <f>C12+C13+C14+C15</f>
        <v>101305</v>
      </c>
      <c r="D9" s="82"/>
      <c r="E9" s="28"/>
      <c r="F9" s="28"/>
    </row>
    <row r="10" spans="1:6" ht="9.75" customHeight="1" hidden="1">
      <c r="A10" s="105"/>
      <c r="B10" s="354"/>
      <c r="C10" s="455"/>
      <c r="D10" s="82"/>
      <c r="E10" s="28"/>
      <c r="F10" s="28"/>
    </row>
    <row r="11" spans="1:6" ht="19.5" customHeight="1" hidden="1">
      <c r="A11" s="148" t="s">
        <v>530</v>
      </c>
      <c r="B11" s="149"/>
      <c r="C11" s="28"/>
      <c r="D11" s="82"/>
      <c r="E11" s="28"/>
      <c r="F11" s="28"/>
    </row>
    <row r="12" spans="1:6" ht="19.5" customHeight="1" hidden="1">
      <c r="A12" s="352" t="s">
        <v>531</v>
      </c>
      <c r="B12" s="355">
        <v>0</v>
      </c>
      <c r="C12" s="355">
        <v>0</v>
      </c>
      <c r="D12" s="82"/>
      <c r="E12" s="28"/>
      <c r="F12" s="28"/>
    </row>
    <row r="13" spans="1:6" ht="19.5" customHeight="1" hidden="1">
      <c r="A13" s="352" t="s">
        <v>532</v>
      </c>
      <c r="B13" s="355">
        <v>0</v>
      </c>
      <c r="C13" s="355">
        <v>0</v>
      </c>
      <c r="D13" s="82"/>
      <c r="E13" s="28"/>
      <c r="F13" s="28"/>
    </row>
    <row r="14" spans="1:6" ht="19.5" customHeight="1" hidden="1">
      <c r="A14" s="352" t="s">
        <v>533</v>
      </c>
      <c r="B14" s="124">
        <v>16005</v>
      </c>
      <c r="C14" s="360">
        <v>17221.85</v>
      </c>
      <c r="D14" s="82"/>
      <c r="E14" s="28"/>
      <c r="F14" s="28"/>
    </row>
    <row r="15" spans="1:6" ht="19.5" customHeight="1" hidden="1">
      <c r="A15" s="352" t="s">
        <v>676</v>
      </c>
      <c r="B15" s="124">
        <v>78140</v>
      </c>
      <c r="C15" s="360">
        <v>84083.15</v>
      </c>
      <c r="D15" s="82"/>
      <c r="E15" s="28"/>
      <c r="F15" s="28"/>
    </row>
    <row r="16" spans="1:6" ht="9.75" customHeight="1" hidden="1">
      <c r="A16" s="352"/>
      <c r="B16" s="124"/>
      <c r="C16" s="360"/>
      <c r="D16" s="82"/>
      <c r="E16" s="28"/>
      <c r="F16" s="28"/>
    </row>
    <row r="17" spans="1:6" ht="33.75" customHeight="1" hidden="1">
      <c r="A17" s="353" t="s">
        <v>534</v>
      </c>
      <c r="B17" s="124">
        <f>SUM(B18:B20)</f>
        <v>94145</v>
      </c>
      <c r="C17" s="454">
        <f>SUM(C18:C20)</f>
        <v>100724.75</v>
      </c>
      <c r="D17" s="82"/>
      <c r="E17" s="28"/>
      <c r="F17" s="28"/>
    </row>
    <row r="18" spans="1:6" ht="19.5" customHeight="1" hidden="1">
      <c r="A18" s="28" t="s">
        <v>535</v>
      </c>
      <c r="B18" s="124">
        <v>79</v>
      </c>
      <c r="C18" s="355">
        <v>0</v>
      </c>
      <c r="D18" s="82"/>
      <c r="E18" s="28"/>
      <c r="F18" s="28"/>
    </row>
    <row r="19" spans="1:6" ht="19.5" customHeight="1" hidden="1">
      <c r="A19" s="28" t="s">
        <v>536</v>
      </c>
      <c r="B19" s="343">
        <v>93765</v>
      </c>
      <c r="C19" s="410">
        <v>99694.25</v>
      </c>
      <c r="D19" s="82"/>
      <c r="E19" s="28"/>
      <c r="F19" s="28"/>
    </row>
    <row r="20" spans="1:6" ht="19.5" customHeight="1" hidden="1">
      <c r="A20" s="28" t="s">
        <v>537</v>
      </c>
      <c r="B20" s="20">
        <v>301</v>
      </c>
      <c r="C20" s="410">
        <v>1030.5</v>
      </c>
      <c r="D20" s="82"/>
      <c r="E20" s="28"/>
      <c r="F20" s="28"/>
    </row>
    <row r="21" spans="1:6" ht="9.75" customHeight="1" hidden="1">
      <c r="A21" s="28"/>
      <c r="B21" s="20"/>
      <c r="C21" s="410"/>
      <c r="D21" s="82"/>
      <c r="E21" s="28"/>
      <c r="F21" s="28"/>
    </row>
    <row r="22" spans="1:7" ht="34.5" customHeight="1" hidden="1">
      <c r="A22" s="353" t="s">
        <v>538</v>
      </c>
      <c r="B22" s="456">
        <f>SUM(B23:B38)</f>
        <v>94145</v>
      </c>
      <c r="C22" s="457">
        <f>SUM(C23:C38)</f>
        <v>102465.35</v>
      </c>
      <c r="D22" s="478"/>
      <c r="E22" s="503"/>
      <c r="F22" s="503"/>
      <c r="G22" s="411"/>
    </row>
    <row r="23" spans="1:6" ht="21.75" customHeight="1" hidden="1">
      <c r="A23" s="28" t="s">
        <v>513</v>
      </c>
      <c r="B23" s="124">
        <v>79</v>
      </c>
      <c r="C23" s="355">
        <v>0</v>
      </c>
      <c r="D23" s="82"/>
      <c r="E23" s="28"/>
      <c r="F23" s="28"/>
    </row>
    <row r="24" spans="1:8" ht="21.75" customHeight="1" hidden="1">
      <c r="A24" s="18" t="s">
        <v>514</v>
      </c>
      <c r="B24" s="124">
        <v>54152</v>
      </c>
      <c r="C24" s="410">
        <v>59183.46</v>
      </c>
      <c r="D24" s="478"/>
      <c r="E24" s="503"/>
      <c r="F24" s="503"/>
      <c r="G24" s="411"/>
      <c r="H24" s="165"/>
    </row>
    <row r="25" spans="1:6" ht="21.75" customHeight="1" hidden="1">
      <c r="A25" s="18" t="s">
        <v>515</v>
      </c>
      <c r="B25" s="355">
        <v>0</v>
      </c>
      <c r="C25" s="355">
        <v>0</v>
      </c>
      <c r="D25" s="82"/>
      <c r="E25" s="28"/>
      <c r="F25" s="28"/>
    </row>
    <row r="26" spans="1:8" ht="21.75" customHeight="1" hidden="1">
      <c r="A26" s="18" t="s">
        <v>516</v>
      </c>
      <c r="B26" s="124">
        <v>4057</v>
      </c>
      <c r="C26" s="410">
        <v>4200.89</v>
      </c>
      <c r="D26" s="478"/>
      <c r="E26" s="503"/>
      <c r="F26" s="503"/>
      <c r="G26" s="411"/>
      <c r="H26" s="165"/>
    </row>
    <row r="27" spans="1:6" ht="21.75" customHeight="1">
      <c r="A27" s="342" t="s">
        <v>517</v>
      </c>
      <c r="B27" s="124">
        <v>122</v>
      </c>
      <c r="C27" s="355">
        <v>0</v>
      </c>
      <c r="D27" s="355">
        <v>0</v>
      </c>
      <c r="E27" s="355">
        <v>0</v>
      </c>
      <c r="F27" s="355">
        <v>0</v>
      </c>
    </row>
    <row r="28" spans="1:8" ht="21.75" customHeight="1">
      <c r="A28" s="28" t="s">
        <v>518</v>
      </c>
      <c r="B28" s="124">
        <v>3022</v>
      </c>
      <c r="C28" s="124">
        <v>3315</v>
      </c>
      <c r="D28" s="124">
        <v>3570</v>
      </c>
      <c r="E28" s="124">
        <v>3744</v>
      </c>
      <c r="F28" s="124">
        <v>3966</v>
      </c>
      <c r="G28" s="411"/>
      <c r="H28" s="165"/>
    </row>
    <row r="29" spans="1:6" ht="21.75" customHeight="1">
      <c r="A29" s="28" t="s">
        <v>519</v>
      </c>
      <c r="B29" s="355">
        <v>0</v>
      </c>
      <c r="C29" s="355">
        <v>0</v>
      </c>
      <c r="D29" s="355">
        <v>0</v>
      </c>
      <c r="E29" s="355">
        <v>0</v>
      </c>
      <c r="F29" s="355">
        <v>0</v>
      </c>
    </row>
    <row r="30" spans="1:6" ht="21.75" customHeight="1">
      <c r="A30" s="28" t="s">
        <v>539</v>
      </c>
      <c r="B30" s="355">
        <v>0</v>
      </c>
      <c r="C30" s="355">
        <v>0</v>
      </c>
      <c r="D30" s="355">
        <v>0</v>
      </c>
      <c r="E30" s="355">
        <v>0</v>
      </c>
      <c r="F30" s="355">
        <v>0</v>
      </c>
    </row>
    <row r="31" spans="1:6" ht="4.5" customHeight="1">
      <c r="A31" s="28"/>
      <c r="B31" s="355"/>
      <c r="C31" s="28"/>
      <c r="D31" s="343"/>
      <c r="E31" s="343"/>
      <c r="F31" s="343"/>
    </row>
    <row r="32" spans="1:8" ht="25.5">
      <c r="A32" s="120" t="s">
        <v>540</v>
      </c>
      <c r="B32" s="124">
        <v>1864</v>
      </c>
      <c r="C32" s="124">
        <v>1965</v>
      </c>
      <c r="D32" s="124">
        <v>2110</v>
      </c>
      <c r="E32" s="124">
        <v>2213</v>
      </c>
      <c r="F32" s="124">
        <v>2344</v>
      </c>
      <c r="G32" s="411"/>
      <c r="H32" s="165"/>
    </row>
    <row r="33" spans="1:8" ht="21.75" customHeight="1">
      <c r="A33" s="28" t="s">
        <v>522</v>
      </c>
      <c r="B33" s="124">
        <v>12549</v>
      </c>
      <c r="C33" s="410">
        <v>13069</v>
      </c>
      <c r="D33" s="124">
        <v>14526</v>
      </c>
      <c r="E33" s="124">
        <v>15235</v>
      </c>
      <c r="F33" s="124">
        <v>16134</v>
      </c>
      <c r="G33" s="411"/>
      <c r="H33" s="165"/>
    </row>
    <row r="34" spans="1:8" ht="21.75" customHeight="1">
      <c r="A34" s="28" t="s">
        <v>541</v>
      </c>
      <c r="B34" s="124">
        <v>1402</v>
      </c>
      <c r="C34" s="410">
        <v>1616</v>
      </c>
      <c r="D34" s="124">
        <v>1754</v>
      </c>
      <c r="E34" s="124">
        <v>1834</v>
      </c>
      <c r="F34" s="124">
        <v>1823</v>
      </c>
      <c r="G34" s="411"/>
      <c r="H34" s="165"/>
    </row>
    <row r="35" spans="1:6" ht="21.75" customHeight="1">
      <c r="A35" s="28" t="s">
        <v>542</v>
      </c>
      <c r="B35" s="355">
        <v>0</v>
      </c>
      <c r="C35" s="355">
        <v>0</v>
      </c>
      <c r="D35" s="355">
        <v>0</v>
      </c>
      <c r="E35" s="355">
        <v>0</v>
      </c>
      <c r="F35" s="355">
        <v>0</v>
      </c>
    </row>
    <row r="36" spans="1:6" ht="4.5" customHeight="1">
      <c r="A36" s="28"/>
      <c r="B36" s="355"/>
      <c r="C36" s="28"/>
      <c r="D36" s="343"/>
      <c r="E36" s="343"/>
      <c r="F36" s="343"/>
    </row>
    <row r="37" spans="1:8" ht="25.5">
      <c r="A37" s="120" t="s">
        <v>543</v>
      </c>
      <c r="B37" s="124">
        <v>16597</v>
      </c>
      <c r="C37" s="410">
        <v>17505</v>
      </c>
      <c r="D37" s="124">
        <v>18789</v>
      </c>
      <c r="E37" s="124">
        <v>19717</v>
      </c>
      <c r="F37" s="124">
        <v>20869</v>
      </c>
      <c r="G37" s="411"/>
      <c r="H37" s="165"/>
    </row>
    <row r="38" spans="1:8" ht="21.75" customHeight="1">
      <c r="A38" s="28" t="s">
        <v>544</v>
      </c>
      <c r="B38" s="124">
        <v>301</v>
      </c>
      <c r="C38" s="410">
        <v>1611</v>
      </c>
      <c r="D38" s="124">
        <v>1747</v>
      </c>
      <c r="E38" s="124">
        <v>1833</v>
      </c>
      <c r="F38" s="124">
        <v>1870</v>
      </c>
      <c r="G38" s="411"/>
      <c r="H38" s="165"/>
    </row>
    <row r="39" spans="1:6" ht="4.5" customHeight="1">
      <c r="A39" s="64"/>
      <c r="B39" s="187"/>
      <c r="C39" s="187"/>
      <c r="D39" s="187"/>
      <c r="E39" s="54"/>
      <c r="F39" s="64"/>
    </row>
    <row r="40" spans="1:8" ht="17.25" customHeight="1">
      <c r="A40" s="8" t="s">
        <v>1201</v>
      </c>
      <c r="E40" s="88"/>
      <c r="F40" s="411"/>
      <c r="G40" s="411"/>
      <c r="H40" s="411"/>
    </row>
    <row r="41" spans="4:5" ht="12.75">
      <c r="D41" s="144"/>
      <c r="E41" s="144"/>
    </row>
  </sheetData>
  <sheetProtection/>
  <mergeCells count="2">
    <mergeCell ref="A3:F3"/>
    <mergeCell ref="A4:F4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2"/>
  </sheetPr>
  <dimension ref="A1:G25"/>
  <sheetViews>
    <sheetView zoomScalePageLayoutView="0" workbookViewId="0" topLeftCell="A1">
      <selection activeCell="H7" sqref="H7"/>
    </sheetView>
  </sheetViews>
  <sheetFormatPr defaultColWidth="8.796875" defaultRowHeight="15"/>
  <cols>
    <col min="1" max="1" width="12.8984375" style="8" bestFit="1" customWidth="1"/>
    <col min="2" max="2" width="5.3984375" style="8" customWidth="1"/>
    <col min="3" max="3" width="5.19921875" style="8" customWidth="1"/>
    <col min="4" max="4" width="5.09765625" style="8" customWidth="1"/>
    <col min="5" max="5" width="5.8984375" style="8" customWidth="1"/>
    <col min="6" max="7" width="5.796875" style="8" customWidth="1"/>
    <col min="8" max="16384" width="8.8984375" style="8" customWidth="1"/>
  </cols>
  <sheetData>
    <row r="1" ht="15.75" customHeight="1">
      <c r="A1" s="8" t="s">
        <v>545</v>
      </c>
    </row>
    <row r="2" spans="1:7" s="50" customFormat="1" ht="25.5" customHeight="1">
      <c r="A2" s="667" t="s">
        <v>546</v>
      </c>
      <c r="B2" s="667"/>
      <c r="C2" s="667"/>
      <c r="D2" s="667"/>
      <c r="E2" s="667"/>
      <c r="F2" s="664"/>
      <c r="G2" s="664"/>
    </row>
    <row r="3" spans="1:7" s="50" customFormat="1" ht="25.5" customHeight="1">
      <c r="A3" s="671" t="s">
        <v>547</v>
      </c>
      <c r="B3" s="671"/>
      <c r="C3" s="671"/>
      <c r="D3" s="671"/>
      <c r="E3" s="671"/>
      <c r="F3" s="664"/>
      <c r="G3" s="664"/>
    </row>
    <row r="4" spans="1:5" ht="9.75" customHeight="1">
      <c r="A4" s="29"/>
      <c r="B4" s="29"/>
      <c r="C4" s="29"/>
      <c r="D4" s="29"/>
      <c r="E4" s="29"/>
    </row>
    <row r="5" spans="1:6" ht="18.75" customHeight="1">
      <c r="A5" s="70"/>
      <c r="B5" s="70"/>
      <c r="C5" s="70"/>
      <c r="D5" s="70"/>
      <c r="E5" s="70"/>
      <c r="F5" s="255"/>
    </row>
    <row r="6" spans="1:7" s="36" customFormat="1" ht="16.5" customHeight="1">
      <c r="A6" s="674" t="s">
        <v>548</v>
      </c>
      <c r="B6" s="674" t="s">
        <v>200</v>
      </c>
      <c r="C6" s="673">
        <v>2009</v>
      </c>
      <c r="D6" s="673">
        <v>2010</v>
      </c>
      <c r="E6" s="652">
        <v>2011</v>
      </c>
      <c r="F6" s="652">
        <v>2012</v>
      </c>
      <c r="G6" s="652">
        <v>2013</v>
      </c>
    </row>
    <row r="7" spans="1:7" s="36" customFormat="1" ht="24.75" customHeight="1">
      <c r="A7" s="675"/>
      <c r="B7" s="675"/>
      <c r="C7" s="672"/>
      <c r="D7" s="672"/>
      <c r="E7" s="672"/>
      <c r="F7" s="672"/>
      <c r="G7" s="672"/>
    </row>
    <row r="8" spans="1:7" ht="7.5" customHeight="1">
      <c r="A8" s="243"/>
      <c r="B8" s="206"/>
      <c r="C8" s="206"/>
      <c r="D8" s="206"/>
      <c r="E8" s="476"/>
      <c r="F8" s="82"/>
      <c r="G8" s="82"/>
    </row>
    <row r="9" spans="1:7" ht="19.5" customHeight="1">
      <c r="A9" s="18" t="s">
        <v>549</v>
      </c>
      <c r="B9" s="19" t="s">
        <v>550</v>
      </c>
      <c r="C9" s="356">
        <v>0</v>
      </c>
      <c r="D9" s="356">
        <v>0</v>
      </c>
      <c r="E9" s="356">
        <v>0</v>
      </c>
      <c r="F9" s="356">
        <v>0</v>
      </c>
      <c r="G9" s="356">
        <v>0</v>
      </c>
    </row>
    <row r="10" spans="1:7" ht="19.5" customHeight="1">
      <c r="A10" s="18" t="s">
        <v>551</v>
      </c>
      <c r="B10" s="19" t="s">
        <v>206</v>
      </c>
      <c r="C10" s="124">
        <v>269057</v>
      </c>
      <c r="D10" s="124">
        <v>275490</v>
      </c>
      <c r="E10" s="525">
        <v>268326</v>
      </c>
      <c r="F10" s="124">
        <v>288450</v>
      </c>
      <c r="G10" s="124">
        <v>303430</v>
      </c>
    </row>
    <row r="11" spans="1:7" ht="19.5" customHeight="1">
      <c r="A11" s="18" t="s">
        <v>552</v>
      </c>
      <c r="B11" s="19" t="s">
        <v>21</v>
      </c>
      <c r="C11" s="124">
        <v>814</v>
      </c>
      <c r="D11" s="343">
        <v>821</v>
      </c>
      <c r="E11" s="477">
        <v>890</v>
      </c>
      <c r="F11" s="28">
        <v>934</v>
      </c>
      <c r="G11" s="28">
        <v>995</v>
      </c>
    </row>
    <row r="12" spans="1:7" ht="19.5" customHeight="1">
      <c r="A12" s="18" t="s">
        <v>553</v>
      </c>
      <c r="B12" s="19" t="s">
        <v>550</v>
      </c>
      <c r="C12" s="356">
        <v>0</v>
      </c>
      <c r="D12" s="356">
        <v>0</v>
      </c>
      <c r="E12" s="356">
        <v>0</v>
      </c>
      <c r="F12" s="356">
        <v>0</v>
      </c>
      <c r="G12" s="356">
        <v>0</v>
      </c>
    </row>
    <row r="13" spans="1:7" ht="19.5" customHeight="1">
      <c r="A13" s="18" t="s">
        <v>554</v>
      </c>
      <c r="B13" s="19" t="s">
        <v>21</v>
      </c>
      <c r="C13" s="124">
        <v>486996</v>
      </c>
      <c r="D13" s="124">
        <v>494301</v>
      </c>
      <c r="E13" s="525">
        <v>506658</v>
      </c>
      <c r="F13" s="124">
        <v>518450</v>
      </c>
      <c r="G13" s="124">
        <v>552149</v>
      </c>
    </row>
    <row r="14" spans="1:7" ht="19.5" customHeight="1">
      <c r="A14" s="18" t="s">
        <v>555</v>
      </c>
      <c r="B14" s="19" t="s">
        <v>556</v>
      </c>
      <c r="C14" s="356">
        <v>0</v>
      </c>
      <c r="D14" s="356">
        <v>0</v>
      </c>
      <c r="E14" s="356">
        <v>0</v>
      </c>
      <c r="F14" s="356">
        <v>0</v>
      </c>
      <c r="G14" s="356">
        <v>0</v>
      </c>
    </row>
    <row r="15" spans="1:7" ht="19.5" customHeight="1">
      <c r="A15" s="28" t="s">
        <v>557</v>
      </c>
      <c r="B15" s="19" t="s">
        <v>446</v>
      </c>
      <c r="C15" s="124">
        <v>218087</v>
      </c>
      <c r="D15" s="124">
        <v>222320</v>
      </c>
      <c r="E15" s="525">
        <v>227486</v>
      </c>
      <c r="F15" s="124">
        <v>215780</v>
      </c>
      <c r="G15" s="124">
        <v>223116</v>
      </c>
    </row>
    <row r="16" spans="1:7" ht="19.5" customHeight="1">
      <c r="A16" s="28" t="s">
        <v>558</v>
      </c>
      <c r="B16" s="19" t="s">
        <v>559</v>
      </c>
      <c r="C16" s="356">
        <v>0</v>
      </c>
      <c r="D16" s="356">
        <v>0</v>
      </c>
      <c r="E16" s="356">
        <v>0</v>
      </c>
      <c r="F16" s="356">
        <v>0</v>
      </c>
      <c r="G16" s="356">
        <v>0</v>
      </c>
    </row>
    <row r="17" spans="1:7" ht="19.5" customHeight="1">
      <c r="A17" s="28" t="s">
        <v>560</v>
      </c>
      <c r="B17" s="340" t="s">
        <v>566</v>
      </c>
      <c r="C17" s="124">
        <v>35862</v>
      </c>
      <c r="D17" s="124">
        <v>36811</v>
      </c>
      <c r="E17" s="525">
        <v>37764</v>
      </c>
      <c r="F17" s="124">
        <v>39750</v>
      </c>
      <c r="G17" s="124">
        <v>40882</v>
      </c>
    </row>
    <row r="18" spans="1:7" ht="19.5" customHeight="1">
      <c r="A18" s="28" t="s">
        <v>931</v>
      </c>
      <c r="B18" s="340" t="s">
        <v>566</v>
      </c>
      <c r="C18" s="356">
        <v>0</v>
      </c>
      <c r="D18" s="356">
        <v>0</v>
      </c>
      <c r="E18" s="356">
        <v>0</v>
      </c>
      <c r="F18" s="356">
        <v>0</v>
      </c>
      <c r="G18" s="356">
        <v>0</v>
      </c>
    </row>
    <row r="19" spans="1:7" ht="19.5" customHeight="1">
      <c r="A19" s="28" t="s">
        <v>932</v>
      </c>
      <c r="B19" s="19" t="s">
        <v>476</v>
      </c>
      <c r="C19" s="124">
        <v>113640</v>
      </c>
      <c r="D19" s="124">
        <v>112071</v>
      </c>
      <c r="E19" s="525">
        <v>111667</v>
      </c>
      <c r="F19" s="124">
        <v>98780</v>
      </c>
      <c r="G19" s="124">
        <v>93273</v>
      </c>
    </row>
    <row r="20" spans="1:7" ht="19.5" customHeight="1">
      <c r="A20" s="28" t="s">
        <v>561</v>
      </c>
      <c r="B20" s="19" t="s">
        <v>567</v>
      </c>
      <c r="C20" s="356">
        <v>0</v>
      </c>
      <c r="D20" s="356">
        <v>0</v>
      </c>
      <c r="E20" s="356">
        <v>0</v>
      </c>
      <c r="F20" s="356">
        <v>0</v>
      </c>
      <c r="G20" s="356">
        <v>0</v>
      </c>
    </row>
    <row r="21" spans="1:7" ht="19.5" customHeight="1">
      <c r="A21" s="28" t="s">
        <v>562</v>
      </c>
      <c r="B21" s="19" t="s">
        <v>21</v>
      </c>
      <c r="C21" s="356">
        <v>0</v>
      </c>
      <c r="D21" s="356">
        <v>0</v>
      </c>
      <c r="E21" s="356">
        <v>0</v>
      </c>
      <c r="F21" s="356">
        <v>0</v>
      </c>
      <c r="G21" s="356">
        <v>0</v>
      </c>
    </row>
    <row r="22" spans="1:7" ht="19.5" customHeight="1">
      <c r="A22" s="28" t="s">
        <v>563</v>
      </c>
      <c r="B22" s="19" t="s">
        <v>565</v>
      </c>
      <c r="C22" s="124">
        <v>20</v>
      </c>
      <c r="D22" s="124">
        <v>16</v>
      </c>
      <c r="E22" s="525">
        <v>18</v>
      </c>
      <c r="F22" s="124">
        <v>14</v>
      </c>
      <c r="G22" s="124">
        <v>12</v>
      </c>
    </row>
    <row r="23" spans="1:7" ht="19.5" customHeight="1">
      <c r="A23" s="28" t="s">
        <v>564</v>
      </c>
      <c r="B23" s="19" t="s">
        <v>206</v>
      </c>
      <c r="C23" s="356">
        <v>0</v>
      </c>
      <c r="D23" s="356">
        <v>0</v>
      </c>
      <c r="E23" s="356">
        <v>0</v>
      </c>
      <c r="F23" s="356">
        <v>0</v>
      </c>
      <c r="G23" s="356">
        <v>0</v>
      </c>
    </row>
    <row r="24" spans="1:7" ht="19.5" customHeight="1">
      <c r="A24" s="28" t="s">
        <v>933</v>
      </c>
      <c r="B24" s="19" t="s">
        <v>21</v>
      </c>
      <c r="C24" s="124">
        <v>96</v>
      </c>
      <c r="D24" s="124">
        <v>94</v>
      </c>
      <c r="E24" s="525">
        <v>99</v>
      </c>
      <c r="F24" s="124">
        <v>102</v>
      </c>
      <c r="G24" s="124">
        <v>110</v>
      </c>
    </row>
    <row r="25" spans="1:7" ht="7.5" customHeight="1">
      <c r="A25" s="64"/>
      <c r="B25" s="64"/>
      <c r="C25" s="64"/>
      <c r="D25" s="98"/>
      <c r="E25" s="54"/>
      <c r="F25" s="498"/>
      <c r="G25" s="498"/>
    </row>
  </sheetData>
  <sheetProtection/>
  <mergeCells count="9">
    <mergeCell ref="A2:G2"/>
    <mergeCell ref="A3:G3"/>
    <mergeCell ref="F6:F7"/>
    <mergeCell ref="D6:D7"/>
    <mergeCell ref="A6:A7"/>
    <mergeCell ref="B6:B7"/>
    <mergeCell ref="C6:C7"/>
    <mergeCell ref="E6:E7"/>
    <mergeCell ref="G6:G7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2"/>
  </sheetPr>
  <dimension ref="A1:G31"/>
  <sheetViews>
    <sheetView zoomScalePageLayoutView="0" workbookViewId="0" topLeftCell="A1">
      <selection activeCell="G20" sqref="G20"/>
    </sheetView>
  </sheetViews>
  <sheetFormatPr defaultColWidth="8.796875" defaultRowHeight="15"/>
  <cols>
    <col min="1" max="1" width="18.19921875" style="8" customWidth="1"/>
    <col min="2" max="6" width="6.19921875" style="8" customWidth="1"/>
    <col min="7" max="16384" width="8.8984375" style="8" customWidth="1"/>
  </cols>
  <sheetData>
    <row r="1" ht="14.25" customHeight="1">
      <c r="A1" s="8" t="s">
        <v>568</v>
      </c>
    </row>
    <row r="2" spans="1:6" ht="25.5" customHeight="1">
      <c r="A2" s="646" t="s">
        <v>569</v>
      </c>
      <c r="B2" s="646"/>
      <c r="C2" s="646"/>
      <c r="D2" s="646"/>
      <c r="E2" s="646"/>
      <c r="F2" s="646"/>
    </row>
    <row r="3" spans="1:6" ht="24.75" customHeight="1">
      <c r="A3" s="646" t="s">
        <v>570</v>
      </c>
      <c r="B3" s="676"/>
      <c r="C3" s="676"/>
      <c r="D3" s="676"/>
      <c r="E3" s="676"/>
      <c r="F3" s="676"/>
    </row>
    <row r="4" spans="1:6" ht="9.75" customHeight="1">
      <c r="A4" s="84"/>
      <c r="B4" s="85"/>
      <c r="C4" s="85"/>
      <c r="D4" s="85"/>
      <c r="E4" s="85"/>
      <c r="F4" s="85"/>
    </row>
    <row r="5" ht="16.5" customHeight="1">
      <c r="A5" s="71"/>
    </row>
    <row r="6" spans="1:6" ht="19.5" customHeight="1">
      <c r="A6" s="253"/>
      <c r="B6" s="287" t="s">
        <v>180</v>
      </c>
      <c r="C6" s="287" t="s">
        <v>1029</v>
      </c>
      <c r="D6" s="287" t="s">
        <v>1066</v>
      </c>
      <c r="E6" s="287" t="s">
        <v>1090</v>
      </c>
      <c r="F6" s="287" t="s">
        <v>1136</v>
      </c>
    </row>
    <row r="7" spans="1:6" ht="2.25" customHeight="1" hidden="1">
      <c r="A7" s="64"/>
      <c r="B7" s="68"/>
      <c r="C7" s="68"/>
      <c r="D7" s="68"/>
      <c r="E7" s="68"/>
      <c r="F7" s="68"/>
    </row>
    <row r="8" spans="1:6" ht="7.5" customHeight="1">
      <c r="A8" s="82"/>
      <c r="B8" s="93"/>
      <c r="C8" s="93"/>
      <c r="D8" s="93"/>
      <c r="E8" s="93"/>
      <c r="F8" s="93"/>
    </row>
    <row r="9" spans="1:6" ht="20.25" customHeight="1">
      <c r="A9" s="105" t="s">
        <v>578</v>
      </c>
      <c r="B9" s="147">
        <f>B14+B15</f>
        <v>636.59</v>
      </c>
      <c r="C9" s="147">
        <f>C14+C15</f>
        <v>687.5899999999999</v>
      </c>
      <c r="D9" s="147">
        <f>D14+D15</f>
        <v>723.06</v>
      </c>
      <c r="E9" s="147">
        <f>E14+E15</f>
        <v>762.5</v>
      </c>
      <c r="F9" s="147">
        <f>F14+F15</f>
        <v>802.22</v>
      </c>
    </row>
    <row r="10" spans="1:6" ht="12.75">
      <c r="A10" s="105" t="s">
        <v>571</v>
      </c>
      <c r="B10" s="147"/>
      <c r="C10" s="147"/>
      <c r="D10" s="147"/>
      <c r="E10" s="147"/>
      <c r="F10" s="147"/>
    </row>
    <row r="11" spans="1:6" ht="15" customHeight="1">
      <c r="A11" s="148" t="s">
        <v>572</v>
      </c>
      <c r="B11" s="149"/>
      <c r="C11" s="149"/>
      <c r="D11" s="149"/>
      <c r="E11" s="149"/>
      <c r="F11" s="149"/>
    </row>
    <row r="12" spans="1:6" ht="15" customHeight="1">
      <c r="A12" s="28" t="s">
        <v>1047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</row>
    <row r="13" spans="1:6" ht="15" customHeight="1">
      <c r="A13" s="28" t="s">
        <v>1046</v>
      </c>
      <c r="B13" s="153">
        <v>0</v>
      </c>
      <c r="C13" s="153">
        <v>0</v>
      </c>
      <c r="D13" s="153">
        <v>0</v>
      </c>
      <c r="E13" s="153">
        <v>0</v>
      </c>
      <c r="F13" s="153">
        <v>0</v>
      </c>
    </row>
    <row r="14" spans="1:6" ht="15" customHeight="1">
      <c r="A14" s="104" t="s">
        <v>1045</v>
      </c>
      <c r="B14" s="481">
        <v>515.19</v>
      </c>
      <c r="C14" s="481">
        <v>555.39</v>
      </c>
      <c r="D14" s="481">
        <v>577.56</v>
      </c>
      <c r="E14" s="481">
        <v>594.64</v>
      </c>
      <c r="F14" s="481">
        <v>611.75</v>
      </c>
    </row>
    <row r="15" spans="1:6" ht="15" customHeight="1">
      <c r="A15" s="104" t="s">
        <v>573</v>
      </c>
      <c r="B15" s="481">
        <v>121.4</v>
      </c>
      <c r="C15" s="481">
        <v>132.2</v>
      </c>
      <c r="D15" s="481">
        <v>145.5</v>
      </c>
      <c r="E15" s="481">
        <v>167.86</v>
      </c>
      <c r="F15" s="481">
        <v>190.47</v>
      </c>
    </row>
    <row r="16" spans="1:6" ht="15" customHeight="1">
      <c r="A16" s="482" t="s">
        <v>576</v>
      </c>
      <c r="B16" s="481"/>
      <c r="C16" s="481"/>
      <c r="D16" s="481"/>
      <c r="E16" s="481"/>
      <c r="F16" s="481"/>
    </row>
    <row r="17" spans="1:6" ht="15" customHeight="1">
      <c r="A17" s="104" t="s">
        <v>574</v>
      </c>
      <c r="B17" s="481">
        <v>616.6</v>
      </c>
      <c r="C17" s="481">
        <v>667.1</v>
      </c>
      <c r="D17" s="481">
        <v>701.92</v>
      </c>
      <c r="E17" s="481">
        <v>740.49</v>
      </c>
      <c r="F17" s="481">
        <v>779.29</v>
      </c>
    </row>
    <row r="18" spans="1:6" ht="15" customHeight="1">
      <c r="A18" s="104" t="s">
        <v>575</v>
      </c>
      <c r="B18" s="481">
        <v>19.99</v>
      </c>
      <c r="C18" s="481">
        <v>20.49</v>
      </c>
      <c r="D18" s="481">
        <v>21.14</v>
      </c>
      <c r="E18" s="481">
        <v>22.01</v>
      </c>
      <c r="F18" s="481">
        <v>22.93</v>
      </c>
    </row>
    <row r="19" spans="1:6" ht="15" customHeight="1">
      <c r="A19" s="104"/>
      <c r="B19" s="481"/>
      <c r="C19" s="481"/>
      <c r="D19" s="481"/>
      <c r="E19" s="481"/>
      <c r="F19" s="481"/>
    </row>
    <row r="20" spans="1:7" ht="18" customHeight="1">
      <c r="A20" s="483" t="s">
        <v>577</v>
      </c>
      <c r="B20" s="484">
        <f>B25+B26</f>
        <v>5880.4400000000005</v>
      </c>
      <c r="C20" s="484">
        <f>C25+C26</f>
        <v>6364.6</v>
      </c>
      <c r="D20" s="484">
        <f>D25+D26</f>
        <v>6713.5599999999995</v>
      </c>
      <c r="E20" s="484">
        <f>E25+E26</f>
        <v>7106.3</v>
      </c>
      <c r="F20" s="484">
        <f>F25+F26</f>
        <v>7536.2</v>
      </c>
      <c r="G20" s="165"/>
    </row>
    <row r="21" spans="1:6" ht="12.75">
      <c r="A21" s="483" t="s">
        <v>582</v>
      </c>
      <c r="B21" s="484"/>
      <c r="C21" s="484"/>
      <c r="D21" s="484"/>
      <c r="E21" s="484"/>
      <c r="F21" s="484"/>
    </row>
    <row r="22" spans="1:6" ht="15" customHeight="1">
      <c r="A22" s="482" t="s">
        <v>572</v>
      </c>
      <c r="B22" s="485"/>
      <c r="C22" s="485"/>
      <c r="D22" s="485"/>
      <c r="E22" s="485"/>
      <c r="F22" s="485"/>
    </row>
    <row r="23" spans="1:6" ht="15" customHeight="1">
      <c r="A23" s="104" t="s">
        <v>1047</v>
      </c>
      <c r="B23" s="486">
        <v>0</v>
      </c>
      <c r="C23" s="486">
        <v>0</v>
      </c>
      <c r="D23" s="486">
        <v>0</v>
      </c>
      <c r="E23" s="486">
        <v>0</v>
      </c>
      <c r="F23" s="486">
        <v>0</v>
      </c>
    </row>
    <row r="24" spans="1:6" ht="15" customHeight="1">
      <c r="A24" s="104" t="s">
        <v>1046</v>
      </c>
      <c r="B24" s="486">
        <v>0</v>
      </c>
      <c r="C24" s="486">
        <v>0</v>
      </c>
      <c r="D24" s="486">
        <v>0</v>
      </c>
      <c r="E24" s="486">
        <v>0</v>
      </c>
      <c r="F24" s="486">
        <v>0</v>
      </c>
    </row>
    <row r="25" spans="1:6" ht="15" customHeight="1">
      <c r="A25" s="104" t="s">
        <v>1045</v>
      </c>
      <c r="B25" s="481">
        <v>992.64</v>
      </c>
      <c r="C25" s="481">
        <v>1132.9</v>
      </c>
      <c r="D25" s="481">
        <v>1198.37</v>
      </c>
      <c r="E25" s="481">
        <v>1297.93</v>
      </c>
      <c r="F25" s="481">
        <v>1366.07</v>
      </c>
    </row>
    <row r="26" spans="1:6" ht="15" customHeight="1">
      <c r="A26" s="104" t="s">
        <v>573</v>
      </c>
      <c r="B26" s="481">
        <v>4887.8</v>
      </c>
      <c r="C26" s="481">
        <v>5231.7</v>
      </c>
      <c r="D26" s="481">
        <v>5515.19</v>
      </c>
      <c r="E26" s="481">
        <v>5808.37</v>
      </c>
      <c r="F26" s="481">
        <v>6170.13</v>
      </c>
    </row>
    <row r="27" spans="1:6" ht="15" customHeight="1">
      <c r="A27" s="482" t="s">
        <v>576</v>
      </c>
      <c r="B27" s="481"/>
      <c r="C27" s="481"/>
      <c r="D27" s="481"/>
      <c r="E27" s="481"/>
      <c r="F27" s="481"/>
    </row>
    <row r="28" spans="1:6" ht="15" customHeight="1">
      <c r="A28" s="104" t="s">
        <v>574</v>
      </c>
      <c r="B28" s="481">
        <v>5139.1</v>
      </c>
      <c r="C28" s="481">
        <v>5489.92</v>
      </c>
      <c r="D28" s="481">
        <v>5801.13</v>
      </c>
      <c r="E28" s="481">
        <v>6148.35</v>
      </c>
      <c r="F28" s="481">
        <v>6529.4</v>
      </c>
    </row>
    <row r="29" spans="1:6" ht="15" customHeight="1">
      <c r="A29" s="28" t="s">
        <v>575</v>
      </c>
      <c r="B29" s="149">
        <v>741.34</v>
      </c>
      <c r="C29" s="149">
        <v>874.68</v>
      </c>
      <c r="D29" s="149">
        <v>912.43</v>
      </c>
      <c r="E29" s="149">
        <v>957.95</v>
      </c>
      <c r="F29" s="149">
        <v>1006.8</v>
      </c>
    </row>
    <row r="30" spans="1:6" ht="9" customHeight="1">
      <c r="A30" s="64"/>
      <c r="B30" s="64"/>
      <c r="C30" s="64"/>
      <c r="D30" s="64"/>
      <c r="E30" s="497"/>
      <c r="F30" s="497"/>
    </row>
    <row r="31" spans="5:6" ht="12" customHeight="1">
      <c r="E31" s="144"/>
      <c r="F31" s="144"/>
    </row>
  </sheetData>
  <sheetProtection/>
  <mergeCells count="2">
    <mergeCell ref="A3:F3"/>
    <mergeCell ref="A2:F2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4">
      <selection activeCell="I23" sqref="I23"/>
    </sheetView>
  </sheetViews>
  <sheetFormatPr defaultColWidth="8.796875" defaultRowHeight="15"/>
  <cols>
    <col min="1" max="1" width="20.8984375" style="108" customWidth="1"/>
    <col min="2" max="6" width="6.09765625" style="108" customWidth="1"/>
    <col min="7" max="7" width="8.8984375" style="108" customWidth="1"/>
    <col min="8" max="8" width="10" style="108" bestFit="1" customWidth="1"/>
    <col min="9" max="16384" width="8.8984375" style="108" customWidth="1"/>
  </cols>
  <sheetData>
    <row r="1" ht="14.25">
      <c r="A1" s="8" t="s">
        <v>255</v>
      </c>
    </row>
    <row r="2" spans="1:6" s="109" customFormat="1" ht="26.25" customHeight="1">
      <c r="A2" s="643" t="s">
        <v>1054</v>
      </c>
      <c r="B2" s="643"/>
      <c r="C2" s="643"/>
      <c r="D2" s="643"/>
      <c r="E2" s="643"/>
      <c r="F2" s="643"/>
    </row>
    <row r="3" spans="1:6" s="109" customFormat="1" ht="17.25" customHeight="1">
      <c r="A3" s="644" t="s">
        <v>289</v>
      </c>
      <c r="B3" s="644"/>
      <c r="C3" s="644"/>
      <c r="D3" s="644"/>
      <c r="E3" s="644"/>
      <c r="F3" s="644"/>
    </row>
    <row r="4" spans="1:6" s="109" customFormat="1" ht="9.75" customHeight="1">
      <c r="A4" s="442"/>
      <c r="B4" s="442"/>
      <c r="C4" s="442"/>
      <c r="D4" s="442"/>
      <c r="E4" s="442"/>
      <c r="F4" s="442"/>
    </row>
    <row r="5" spans="2:6" s="110" customFormat="1" ht="18.75" customHeight="1">
      <c r="B5" s="111"/>
      <c r="F5" s="112" t="s">
        <v>290</v>
      </c>
    </row>
    <row r="6" spans="1:6" s="116" customFormat="1" ht="18" customHeight="1">
      <c r="A6" s="113"/>
      <c r="B6" s="114" t="s">
        <v>180</v>
      </c>
      <c r="C6" s="114" t="s">
        <v>1029</v>
      </c>
      <c r="D6" s="114" t="s">
        <v>1066</v>
      </c>
      <c r="E6" s="114" t="s">
        <v>1090</v>
      </c>
      <c r="F6" s="114" t="s">
        <v>1136</v>
      </c>
    </row>
    <row r="7" spans="1:6" s="116" customFormat="1" ht="5.25" customHeight="1">
      <c r="A7" s="131"/>
      <c r="B7" s="132"/>
      <c r="C7" s="132"/>
      <c r="D7" s="132"/>
      <c r="E7" s="132"/>
      <c r="F7" s="132"/>
    </row>
    <row r="8" spans="1:6" s="116" customFormat="1" ht="19.5" customHeight="1">
      <c r="A8" s="133" t="s">
        <v>3</v>
      </c>
      <c r="B8" s="121">
        <f>B15+B19+B20+B21+B23+B24+B26+B27+B28+'B03_GDP(giathucte)tt'!B29+'B03_GDP(giathucte)tt'!B30+'B03_GDP(giathucte)tt'!B31+'B03_GDP(giathucte)tt'!B32+'B03_GDP(giathucte)tt'!B33+'B03_GDP(giathucte)tt'!B35+'B03_GDP(giathucte)tt'!B36+'B03_GDP(giathucte)tt'!B37+'B03_GDP(giathucte)tt'!B38+'B03_GDP(giathucte)tt'!B39+'B03_GDP(giathucte)tt'!B41</f>
        <v>1922340</v>
      </c>
      <c r="C8" s="121">
        <f>C15+C19+C20+C21+C23+C24+C26+C27+C28+'B03_GDP(giathucte)tt'!C29+'B03_GDP(giathucte)tt'!C30+'B03_GDP(giathucte)tt'!C31+'B03_GDP(giathucte)tt'!C32+'B03_GDP(giathucte)tt'!C33+'B03_GDP(giathucte)tt'!C35+'B03_GDP(giathucte)tt'!C36+'B03_GDP(giathucte)tt'!C37+'B03_GDP(giathucte)tt'!C38+'B03_GDP(giathucte)tt'!C39+'B03_GDP(giathucte)tt'!C41</f>
        <v>2435375</v>
      </c>
      <c r="D8" s="121">
        <f>D15+D19+D20+D21+D23+D24+D26+D27+D28+'B03_GDP(giathucte)tt'!D29+'B03_GDP(giathucte)tt'!D30+'B03_GDP(giathucte)tt'!D31+'B03_GDP(giathucte)tt'!D32+'B03_GDP(giathucte)tt'!D33+'B03_GDP(giathucte)tt'!D35+'B03_GDP(giathucte)tt'!D36+'B03_GDP(giathucte)tt'!D37+'B03_GDP(giathucte)tt'!D38+'B03_GDP(giathucte)tt'!D39+'B03_GDP(giathucte)tt'!D41</f>
        <v>2835923</v>
      </c>
      <c r="E8" s="121">
        <f>E15+E19+E20+E21+E23+E24+E26+E27+E28+'B03_GDP(giathucte)tt'!E29+'B03_GDP(giathucte)tt'!E30+'B03_GDP(giathucte)tt'!E31+'B03_GDP(giathucte)tt'!E32+'B03_GDP(giathucte)tt'!E33+'B03_GDP(giathucte)tt'!E35+'B03_GDP(giathucte)tt'!E36+'B03_GDP(giathucte)tt'!E37+'B03_GDP(giathucte)tt'!E38+'B03_GDP(giathucte)tt'!E39+'B03_GDP(giathucte)tt'!E41</f>
        <v>3257845</v>
      </c>
      <c r="F8" s="121">
        <f>F15+F19+F20+F21+F23+F24+F26+F27+F28+'B03_GDP(giathucte)tt'!F29+'B03_GDP(giathucte)tt'!F30+'B03_GDP(giathucte)tt'!F31+'B03_GDP(giathucte)tt'!F32+'B03_GDP(giathucte)tt'!F33+'B03_GDP(giathucte)tt'!F35+'B03_GDP(giathucte)tt'!F36+'B03_GDP(giathucte)tt'!F37+'B03_GDP(giathucte)tt'!F38+'B03_GDP(giathucte)tt'!F39+'B03_GDP(giathucte)tt'!F41</f>
        <v>3735958</v>
      </c>
    </row>
    <row r="9" spans="1:8" s="116" customFormat="1" ht="19.5" customHeight="1">
      <c r="A9" s="122" t="s">
        <v>291</v>
      </c>
      <c r="B9" s="103">
        <f>SUM(B10:B12)</f>
        <v>100</v>
      </c>
      <c r="C9" s="103">
        <f>SUM(C10:C12)</f>
        <v>100</v>
      </c>
      <c r="D9" s="103">
        <f>SUM(D10:D12)</f>
        <v>100</v>
      </c>
      <c r="E9" s="103">
        <f>SUM(E10:E12)</f>
        <v>100</v>
      </c>
      <c r="F9" s="103">
        <f>SUM(F10:F12)</f>
        <v>100</v>
      </c>
      <c r="H9" s="590"/>
    </row>
    <row r="10" spans="1:6" s="116" customFormat="1" ht="19.5" customHeight="1">
      <c r="A10" s="123" t="s">
        <v>292</v>
      </c>
      <c r="B10" s="103">
        <v>36.04</v>
      </c>
      <c r="C10" s="103">
        <v>34.6</v>
      </c>
      <c r="D10" s="103">
        <v>34.61</v>
      </c>
      <c r="E10" s="103">
        <v>34.51</v>
      </c>
      <c r="F10" s="103">
        <v>34.89</v>
      </c>
    </row>
    <row r="11" spans="1:6" s="116" customFormat="1" ht="19.5" customHeight="1">
      <c r="A11" s="123" t="s">
        <v>294</v>
      </c>
      <c r="B11" s="103">
        <v>16.2</v>
      </c>
      <c r="C11" s="103">
        <v>16.25</v>
      </c>
      <c r="D11" s="103">
        <v>16.17</v>
      </c>
      <c r="E11" s="103">
        <v>16.47</v>
      </c>
      <c r="F11" s="103">
        <v>16.67</v>
      </c>
    </row>
    <row r="12" spans="1:6" s="116" customFormat="1" ht="19.5" customHeight="1">
      <c r="A12" s="123" t="s">
        <v>293</v>
      </c>
      <c r="B12" s="103">
        <v>47.76</v>
      </c>
      <c r="C12" s="103">
        <v>49.15</v>
      </c>
      <c r="D12" s="103">
        <v>49.22</v>
      </c>
      <c r="E12" s="103">
        <v>49.02</v>
      </c>
      <c r="F12" s="103">
        <v>48.44</v>
      </c>
    </row>
    <row r="13" spans="1:6" s="116" customFormat="1" ht="9.75" customHeight="1">
      <c r="A13" s="123"/>
      <c r="B13" s="103"/>
      <c r="C13" s="103"/>
      <c r="D13" s="103"/>
      <c r="E13" s="103"/>
      <c r="F13" s="103"/>
    </row>
    <row r="14" spans="1:6" s="116" customFormat="1" ht="14.25" customHeight="1">
      <c r="A14" s="122" t="s">
        <v>295</v>
      </c>
      <c r="B14" s="124"/>
      <c r="C14" s="124"/>
      <c r="D14" s="124"/>
      <c r="E14" s="124"/>
      <c r="F14" s="124"/>
    </row>
    <row r="15" spans="1:6" s="116" customFormat="1" ht="19.5" customHeight="1">
      <c r="A15" s="119" t="s">
        <v>297</v>
      </c>
      <c r="B15" s="126">
        <f>SUM(B16:B18)</f>
        <v>692811</v>
      </c>
      <c r="C15" s="126">
        <f>SUM(C16:C18)</f>
        <v>842640</v>
      </c>
      <c r="D15" s="126">
        <f>SUM(D16:D18)</f>
        <v>981379</v>
      </c>
      <c r="E15" s="126">
        <f>SUM(E16:E18)</f>
        <v>1124226</v>
      </c>
      <c r="F15" s="126">
        <f>SUM(F16:F18)</f>
        <v>1303476</v>
      </c>
    </row>
    <row r="16" spans="1:6" s="116" customFormat="1" ht="19.5" customHeight="1">
      <c r="A16" s="119" t="s">
        <v>298</v>
      </c>
      <c r="B16" s="126">
        <v>614038</v>
      </c>
      <c r="C16" s="126">
        <v>747674</v>
      </c>
      <c r="D16" s="126">
        <v>871758</v>
      </c>
      <c r="E16" s="126">
        <v>1000898</v>
      </c>
      <c r="F16" s="126">
        <v>1163091</v>
      </c>
    </row>
    <row r="17" spans="1:6" s="116" customFormat="1" ht="19.5" customHeight="1">
      <c r="A17" s="119" t="s">
        <v>1051</v>
      </c>
      <c r="B17" s="126">
        <v>47527</v>
      </c>
      <c r="C17" s="126">
        <v>57637</v>
      </c>
      <c r="D17" s="126">
        <v>67127</v>
      </c>
      <c r="E17" s="126">
        <v>76897</v>
      </c>
      <c r="F17" s="126">
        <v>86551</v>
      </c>
    </row>
    <row r="18" spans="1:6" s="116" customFormat="1" ht="19.5" customHeight="1">
      <c r="A18" s="119" t="s">
        <v>1052</v>
      </c>
      <c r="B18" s="126">
        <v>31246</v>
      </c>
      <c r="C18" s="126">
        <v>37329</v>
      </c>
      <c r="D18" s="126">
        <v>42494</v>
      </c>
      <c r="E18" s="126">
        <v>46431</v>
      </c>
      <c r="F18" s="126">
        <v>53834</v>
      </c>
    </row>
    <row r="19" spans="1:6" s="116" customFormat="1" ht="19.5" customHeight="1">
      <c r="A19" s="28" t="s">
        <v>6</v>
      </c>
      <c r="B19" s="126">
        <v>38242</v>
      </c>
      <c r="C19" s="126">
        <v>48558</v>
      </c>
      <c r="D19" s="126">
        <v>56271</v>
      </c>
      <c r="E19" s="126">
        <v>65855</v>
      </c>
      <c r="F19" s="126">
        <v>76415</v>
      </c>
    </row>
    <row r="20" spans="1:6" s="116" customFormat="1" ht="19.5" customHeight="1">
      <c r="A20" s="28" t="s">
        <v>7</v>
      </c>
      <c r="B20" s="126">
        <v>84395</v>
      </c>
      <c r="C20" s="126">
        <v>96523</v>
      </c>
      <c r="D20" s="126">
        <v>111856</v>
      </c>
      <c r="E20" s="126">
        <v>130908</v>
      </c>
      <c r="F20" s="126">
        <v>151898</v>
      </c>
    </row>
    <row r="21" spans="1:6" s="116" customFormat="1" ht="19.5" customHeight="1">
      <c r="A21" s="28" t="s">
        <v>8</v>
      </c>
      <c r="B21" s="127">
        <v>23512</v>
      </c>
      <c r="C21" s="127">
        <v>28256</v>
      </c>
      <c r="D21" s="127">
        <v>32744</v>
      </c>
      <c r="E21" s="127">
        <v>38321</v>
      </c>
      <c r="F21" s="127">
        <v>44466</v>
      </c>
    </row>
    <row r="22" spans="1:6" s="116" customFormat="1" ht="6" customHeight="1">
      <c r="A22" s="28"/>
      <c r="B22" s="127"/>
      <c r="C22" s="127"/>
      <c r="D22" s="127"/>
      <c r="E22" s="127"/>
      <c r="F22" s="127"/>
    </row>
    <row r="23" spans="1:6" s="116" customFormat="1" ht="25.5">
      <c r="A23" s="120" t="s">
        <v>296</v>
      </c>
      <c r="B23" s="127">
        <v>2740</v>
      </c>
      <c r="C23" s="127">
        <v>3364</v>
      </c>
      <c r="D23" s="127">
        <v>3898</v>
      </c>
      <c r="E23" s="127">
        <v>4562</v>
      </c>
      <c r="F23" s="127">
        <v>5293</v>
      </c>
    </row>
    <row r="24" spans="1:6" s="116" customFormat="1" ht="18" customHeight="1">
      <c r="A24" s="28" t="s">
        <v>10</v>
      </c>
      <c r="B24" s="127">
        <v>162530</v>
      </c>
      <c r="C24" s="127">
        <v>219047</v>
      </c>
      <c r="D24" s="127">
        <v>253843</v>
      </c>
      <c r="E24" s="127">
        <v>297079</v>
      </c>
      <c r="F24" s="127">
        <v>344713</v>
      </c>
    </row>
    <row r="25" spans="1:6" s="116" customFormat="1" ht="4.5" customHeight="1">
      <c r="A25" s="28"/>
      <c r="B25" s="128"/>
      <c r="C25" s="128"/>
      <c r="D25" s="128"/>
      <c r="E25" s="128"/>
      <c r="F25" s="128"/>
    </row>
    <row r="26" spans="1:6" s="116" customFormat="1" ht="38.25">
      <c r="A26" s="120" t="s">
        <v>301</v>
      </c>
      <c r="B26" s="39">
        <v>258815</v>
      </c>
      <c r="C26" s="39">
        <v>337431</v>
      </c>
      <c r="D26" s="39">
        <v>401889</v>
      </c>
      <c r="E26" s="39">
        <v>459746</v>
      </c>
      <c r="F26" s="39">
        <v>521012</v>
      </c>
    </row>
    <row r="27" spans="1:6" s="116" customFormat="1" ht="18" customHeight="1">
      <c r="A27" s="28" t="s">
        <v>302</v>
      </c>
      <c r="B27" s="129">
        <v>95024</v>
      </c>
      <c r="C27" s="129">
        <v>123888</v>
      </c>
      <c r="D27" s="129">
        <v>151459</v>
      </c>
      <c r="E27" s="129">
        <v>173264</v>
      </c>
      <c r="F27" s="129">
        <v>196353</v>
      </c>
    </row>
    <row r="28" spans="1:6" s="116" customFormat="1" ht="18" customHeight="1">
      <c r="A28" s="54" t="s">
        <v>12</v>
      </c>
      <c r="B28" s="623">
        <v>68491</v>
      </c>
      <c r="C28" s="623">
        <v>89295</v>
      </c>
      <c r="D28" s="623">
        <v>104136</v>
      </c>
      <c r="E28" s="623">
        <v>119128</v>
      </c>
      <c r="F28" s="623">
        <v>135003</v>
      </c>
    </row>
    <row r="29" spans="1:6" s="116" customFormat="1" ht="18" customHeight="1" hidden="1">
      <c r="A29" s="28" t="s">
        <v>303</v>
      </c>
      <c r="B29" s="129">
        <v>17767</v>
      </c>
      <c r="C29" s="129">
        <v>21484</v>
      </c>
      <c r="D29" s="129">
        <v>28129</v>
      </c>
      <c r="E29" s="129"/>
      <c r="F29" s="129"/>
    </row>
    <row r="30" spans="1:6" s="116" customFormat="1" ht="18" customHeight="1" hidden="1">
      <c r="A30" s="28" t="s">
        <v>304</v>
      </c>
      <c r="B30" s="129">
        <v>42822</v>
      </c>
      <c r="C30" s="129">
        <v>51781</v>
      </c>
      <c r="D30" s="129">
        <v>67510</v>
      </c>
      <c r="E30" s="129"/>
      <c r="F30" s="129"/>
    </row>
    <row r="31" spans="1:6" s="116" customFormat="1" ht="18" customHeight="1" hidden="1">
      <c r="A31" s="28" t="s">
        <v>306</v>
      </c>
      <c r="B31" s="129">
        <v>148814</v>
      </c>
      <c r="C31" s="129">
        <v>179949</v>
      </c>
      <c r="D31" s="129">
        <v>234490</v>
      </c>
      <c r="E31" s="129"/>
      <c r="F31" s="129"/>
    </row>
    <row r="32" spans="1:6" s="116" customFormat="1" ht="18" customHeight="1" hidden="1">
      <c r="A32" s="28" t="s">
        <v>305</v>
      </c>
      <c r="B32" s="129">
        <v>5011</v>
      </c>
      <c r="C32" s="129">
        <v>6060</v>
      </c>
      <c r="D32" s="129">
        <v>7900</v>
      </c>
      <c r="E32" s="129"/>
      <c r="F32" s="129"/>
    </row>
    <row r="33" spans="1:6" s="116" customFormat="1" ht="18" customHeight="1" hidden="1">
      <c r="A33" s="28" t="s">
        <v>307</v>
      </c>
      <c r="B33" s="129">
        <v>9415</v>
      </c>
      <c r="C33" s="129">
        <v>11385</v>
      </c>
      <c r="D33" s="129">
        <v>14843</v>
      </c>
      <c r="E33" s="129"/>
      <c r="F33" s="129"/>
    </row>
    <row r="34" spans="1:6" s="116" customFormat="1" ht="4.5" customHeight="1" hidden="1">
      <c r="A34" s="28"/>
      <c r="B34" s="129"/>
      <c r="C34" s="129"/>
      <c r="D34" s="129"/>
      <c r="E34" s="129"/>
      <c r="F34" s="129"/>
    </row>
    <row r="35" spans="1:6" s="116" customFormat="1" ht="25.5" hidden="1">
      <c r="A35" s="120" t="s">
        <v>308</v>
      </c>
      <c r="B35" s="129">
        <v>42898</v>
      </c>
      <c r="C35" s="129">
        <v>51873</v>
      </c>
      <c r="D35" s="129">
        <v>67630</v>
      </c>
      <c r="E35" s="129"/>
      <c r="F35" s="129"/>
    </row>
    <row r="36" spans="1:6" s="116" customFormat="1" ht="18" customHeight="1" hidden="1">
      <c r="A36" s="28" t="s">
        <v>309</v>
      </c>
      <c r="B36" s="129">
        <v>64612</v>
      </c>
      <c r="C36" s="129">
        <v>78131</v>
      </c>
      <c r="D36" s="129">
        <v>101744</v>
      </c>
      <c r="E36" s="129"/>
      <c r="F36" s="129"/>
    </row>
    <row r="37" spans="1:6" s="116" customFormat="1" ht="18" customHeight="1" hidden="1">
      <c r="A37" s="28" t="s">
        <v>310</v>
      </c>
      <c r="B37" s="129">
        <v>30218</v>
      </c>
      <c r="C37" s="129">
        <v>36541</v>
      </c>
      <c r="D37" s="129">
        <v>47640</v>
      </c>
      <c r="E37" s="129"/>
      <c r="F37" s="129"/>
    </row>
    <row r="38" spans="1:6" s="116" customFormat="1" ht="18" customHeight="1" hidden="1">
      <c r="A38" s="28" t="s">
        <v>311</v>
      </c>
      <c r="B38" s="129">
        <v>17842</v>
      </c>
      <c r="C38" s="129">
        <v>21576</v>
      </c>
      <c r="D38" s="129">
        <v>28129</v>
      </c>
      <c r="E38" s="129"/>
      <c r="F38" s="129"/>
    </row>
    <row r="39" spans="1:6" s="116" customFormat="1" ht="18" customHeight="1" hidden="1">
      <c r="A39" s="28" t="s">
        <v>312</v>
      </c>
      <c r="B39" s="129">
        <v>29003</v>
      </c>
      <c r="C39" s="129">
        <v>35072</v>
      </c>
      <c r="D39" s="129">
        <v>45725</v>
      </c>
      <c r="E39" s="129"/>
      <c r="F39" s="129"/>
    </row>
    <row r="40" spans="1:6" s="116" customFormat="1" ht="4.5" customHeight="1" hidden="1">
      <c r="A40" s="28"/>
      <c r="B40" s="129"/>
      <c r="C40" s="129"/>
      <c r="D40" s="129"/>
      <c r="E40" s="129"/>
      <c r="F40" s="129"/>
    </row>
    <row r="41" spans="1:6" s="116" customFormat="1" ht="25.5" hidden="1">
      <c r="A41" s="120" t="s">
        <v>313</v>
      </c>
      <c r="B41" s="129">
        <v>1594</v>
      </c>
      <c r="C41" s="129">
        <v>1928</v>
      </c>
      <c r="D41" s="129">
        <v>2633</v>
      </c>
      <c r="E41" s="129"/>
      <c r="F41" s="129"/>
    </row>
    <row r="42" spans="1:6" s="116" customFormat="1" ht="18" customHeight="1" hidden="1">
      <c r="A42" s="54" t="s">
        <v>314</v>
      </c>
      <c r="B42" s="130">
        <v>0</v>
      </c>
      <c r="C42" s="130">
        <v>0</v>
      </c>
      <c r="D42" s="130">
        <v>0</v>
      </c>
      <c r="E42" s="130"/>
      <c r="F42" s="130"/>
    </row>
    <row r="43" s="116" customFormat="1" ht="18.75" customHeight="1" hidden="1">
      <c r="A43" s="118" t="s">
        <v>1042</v>
      </c>
    </row>
    <row r="44" s="116" customFormat="1" ht="16.5" customHeight="1" hidden="1">
      <c r="A44" s="140" t="s">
        <v>316</v>
      </c>
    </row>
    <row r="45" s="116" customFormat="1" ht="18.75" customHeight="1"/>
    <row r="46" s="116" customFormat="1" ht="12.75"/>
    <row r="47" s="116" customFormat="1" ht="12.75"/>
    <row r="48" s="116" customFormat="1" ht="12.75"/>
    <row r="49" spans="1:2" ht="14.25">
      <c r="A49" s="116"/>
      <c r="B49" s="116"/>
    </row>
    <row r="50" spans="1:2" ht="14.25">
      <c r="A50" s="116"/>
      <c r="B50" s="116"/>
    </row>
  </sheetData>
  <sheetProtection/>
  <mergeCells count="2">
    <mergeCell ref="A2:F2"/>
    <mergeCell ref="A3:F3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  <rowBreaks count="1" manualBreakCount="1">
    <brk id="28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2"/>
  </sheetPr>
  <dimension ref="A1:F29"/>
  <sheetViews>
    <sheetView zoomScalePageLayoutView="0" workbookViewId="0" topLeftCell="A1">
      <selection activeCell="I13" sqref="I13"/>
    </sheetView>
  </sheetViews>
  <sheetFormatPr defaultColWidth="8.796875" defaultRowHeight="15"/>
  <cols>
    <col min="1" max="1" width="18" style="8" customWidth="1"/>
    <col min="2" max="6" width="6.59765625" style="8" customWidth="1"/>
    <col min="7" max="16384" width="8.8984375" style="8" customWidth="1"/>
  </cols>
  <sheetData>
    <row r="1" ht="15" customHeight="1">
      <c r="A1" s="8" t="s">
        <v>579</v>
      </c>
    </row>
    <row r="2" spans="1:6" ht="24.75" customHeight="1">
      <c r="A2" s="646" t="s">
        <v>580</v>
      </c>
      <c r="B2" s="646"/>
      <c r="C2" s="646"/>
      <c r="D2" s="646"/>
      <c r="E2" s="646"/>
      <c r="F2" s="646"/>
    </row>
    <row r="3" spans="1:6" ht="24" customHeight="1">
      <c r="A3" s="646" t="s">
        <v>570</v>
      </c>
      <c r="B3" s="676"/>
      <c r="C3" s="676"/>
      <c r="D3" s="676"/>
      <c r="E3" s="676"/>
      <c r="F3" s="676"/>
    </row>
    <row r="4" spans="1:6" ht="9.75" customHeight="1">
      <c r="A4" s="84"/>
      <c r="B4" s="85"/>
      <c r="C4" s="85"/>
      <c r="D4" s="85"/>
      <c r="E4" s="85"/>
      <c r="F4" s="85"/>
    </row>
    <row r="5" ht="17.25" customHeight="1">
      <c r="A5" s="71"/>
    </row>
    <row r="6" spans="1:6" ht="19.5" customHeight="1">
      <c r="A6" s="253"/>
      <c r="B6" s="287" t="s">
        <v>180</v>
      </c>
      <c r="C6" s="287" t="s">
        <v>1029</v>
      </c>
      <c r="D6" s="287" t="s">
        <v>1066</v>
      </c>
      <c r="E6" s="287" t="s">
        <v>1090</v>
      </c>
      <c r="F6" s="287" t="s">
        <v>1136</v>
      </c>
    </row>
    <row r="7" spans="1:6" ht="7.5" customHeight="1">
      <c r="A7" s="82"/>
      <c r="B7" s="280"/>
      <c r="C7" s="280"/>
      <c r="D7" s="280"/>
      <c r="E7" s="280"/>
      <c r="F7" s="280"/>
    </row>
    <row r="8" spans="1:6" ht="20.25" customHeight="1">
      <c r="A8" s="105" t="s">
        <v>581</v>
      </c>
      <c r="B8" s="106">
        <f>SUM(B12:B14)</f>
        <v>1496.2</v>
      </c>
      <c r="C8" s="106">
        <f>SUM(C12:C14)</f>
        <v>1607.81</v>
      </c>
      <c r="D8" s="106">
        <f>SUM(D12:D14)</f>
        <v>1687.8899999999999</v>
      </c>
      <c r="E8" s="106">
        <f>SUM(E12:E14)</f>
        <v>1791.7</v>
      </c>
      <c r="F8" s="106">
        <f>SUM(F12:F14)</f>
        <v>1871.3600000000001</v>
      </c>
    </row>
    <row r="9" spans="1:6" ht="12.75">
      <c r="A9" s="105" t="s">
        <v>583</v>
      </c>
      <c r="B9" s="125"/>
      <c r="C9" s="125"/>
      <c r="D9" s="125"/>
      <c r="E9" s="125"/>
      <c r="F9" s="125"/>
    </row>
    <row r="10" spans="1:6" ht="15" customHeight="1">
      <c r="A10" s="148" t="s">
        <v>572</v>
      </c>
      <c r="B10" s="147"/>
      <c r="C10" s="147"/>
      <c r="D10" s="147"/>
      <c r="E10" s="147"/>
      <c r="F10" s="147"/>
    </row>
    <row r="11" spans="1:6" ht="15" customHeight="1">
      <c r="A11" s="28" t="s">
        <v>1047</v>
      </c>
      <c r="B11" s="357">
        <v>0</v>
      </c>
      <c r="C11" s="357">
        <v>0</v>
      </c>
      <c r="D11" s="357">
        <v>0</v>
      </c>
      <c r="E11" s="357">
        <v>0</v>
      </c>
      <c r="F11" s="357">
        <v>0</v>
      </c>
    </row>
    <row r="12" spans="1:6" ht="15" customHeight="1">
      <c r="A12" s="28" t="s">
        <v>1046</v>
      </c>
      <c r="B12" s="103">
        <v>992.61</v>
      </c>
      <c r="C12" s="103">
        <v>1093.56</v>
      </c>
      <c r="D12" s="103">
        <v>1138.2</v>
      </c>
      <c r="E12" s="103">
        <v>1189.32</v>
      </c>
      <c r="F12" s="103">
        <v>1246.4</v>
      </c>
    </row>
    <row r="13" spans="1:6" ht="15" customHeight="1">
      <c r="A13" s="104" t="s">
        <v>1045</v>
      </c>
      <c r="B13" s="149">
        <v>375.83</v>
      </c>
      <c r="C13" s="149">
        <v>377.85</v>
      </c>
      <c r="D13" s="149">
        <v>384.65</v>
      </c>
      <c r="E13" s="149">
        <v>415.48</v>
      </c>
      <c r="F13" s="149">
        <v>428.44</v>
      </c>
    </row>
    <row r="14" spans="1:6" ht="15" customHeight="1">
      <c r="A14" s="28" t="s">
        <v>573</v>
      </c>
      <c r="B14" s="149">
        <v>127.76</v>
      </c>
      <c r="C14" s="149">
        <v>136.4</v>
      </c>
      <c r="D14" s="21">
        <v>165.04</v>
      </c>
      <c r="E14" s="21">
        <v>186.9</v>
      </c>
      <c r="F14" s="21">
        <v>196.52</v>
      </c>
    </row>
    <row r="15" spans="1:6" ht="15" customHeight="1">
      <c r="A15" s="148" t="s">
        <v>576</v>
      </c>
      <c r="B15" s="149"/>
      <c r="C15" s="149"/>
      <c r="D15" s="149"/>
      <c r="E15" s="149"/>
      <c r="F15" s="149"/>
    </row>
    <row r="16" spans="1:6" ht="15" customHeight="1">
      <c r="A16" s="28" t="s">
        <v>574</v>
      </c>
      <c r="B16" s="149">
        <v>1496.2</v>
      </c>
      <c r="C16" s="149">
        <v>1607.81</v>
      </c>
      <c r="D16" s="149">
        <v>1687.89</v>
      </c>
      <c r="E16" s="149">
        <v>1791.7</v>
      </c>
      <c r="F16" s="149">
        <v>1871.36</v>
      </c>
    </row>
    <row r="17" spans="1:6" ht="15" customHeight="1">
      <c r="A17" s="28" t="s">
        <v>575</v>
      </c>
      <c r="B17" s="358" t="s">
        <v>29</v>
      </c>
      <c r="C17" s="358" t="s">
        <v>29</v>
      </c>
      <c r="D17" s="358" t="s">
        <v>29</v>
      </c>
      <c r="E17" s="358" t="s">
        <v>29</v>
      </c>
      <c r="F17" s="358" t="s">
        <v>29</v>
      </c>
    </row>
    <row r="18" spans="1:6" ht="15" customHeight="1">
      <c r="A18" s="28"/>
      <c r="B18" s="149"/>
      <c r="C18" s="149"/>
      <c r="D18" s="149"/>
      <c r="E18" s="149"/>
      <c r="F18" s="149"/>
    </row>
    <row r="19" spans="1:6" ht="19.5" customHeight="1">
      <c r="A19" s="105" t="s">
        <v>584</v>
      </c>
      <c r="B19" s="147">
        <f>B23+B24+B25</f>
        <v>65575.8</v>
      </c>
      <c r="C19" s="147">
        <f>C23+C24+C25</f>
        <v>69959.9</v>
      </c>
      <c r="D19" s="147">
        <f>D23+D24+D25</f>
        <v>73527.85</v>
      </c>
      <c r="E19" s="147">
        <f>E23+E24+E25</f>
        <v>78013.1</v>
      </c>
      <c r="F19" s="147">
        <f>F23+F24+F25</f>
        <v>82641.74</v>
      </c>
    </row>
    <row r="20" spans="1:6" ht="15" customHeight="1">
      <c r="A20" s="105" t="s">
        <v>585</v>
      </c>
      <c r="B20" s="149"/>
      <c r="C20" s="149"/>
      <c r="D20" s="149"/>
      <c r="E20" s="149"/>
      <c r="F20" s="149"/>
    </row>
    <row r="21" spans="1:6" ht="15" customHeight="1">
      <c r="A21" s="148" t="s">
        <v>572</v>
      </c>
      <c r="B21" s="147"/>
      <c r="C21" s="147"/>
      <c r="D21" s="147"/>
      <c r="E21" s="147"/>
      <c r="F21" s="147"/>
    </row>
    <row r="22" spans="1:6" ht="15" customHeight="1">
      <c r="A22" s="28" t="s">
        <v>1047</v>
      </c>
      <c r="B22" s="359">
        <v>0</v>
      </c>
      <c r="C22" s="359">
        <v>0</v>
      </c>
      <c r="D22" s="359">
        <v>0</v>
      </c>
      <c r="E22" s="359">
        <v>0</v>
      </c>
      <c r="F22" s="359">
        <v>0</v>
      </c>
    </row>
    <row r="23" spans="1:6" ht="13.5" customHeight="1">
      <c r="A23" s="28" t="s">
        <v>1046</v>
      </c>
      <c r="B23" s="149">
        <v>53495.3</v>
      </c>
      <c r="C23" s="149">
        <v>57048.28</v>
      </c>
      <c r="D23" s="149">
        <v>59852.6</v>
      </c>
      <c r="E23" s="149">
        <v>63489.83</v>
      </c>
      <c r="F23" s="149">
        <v>67457.94</v>
      </c>
    </row>
    <row r="24" spans="1:6" ht="15" customHeight="1">
      <c r="A24" s="104" t="s">
        <v>1045</v>
      </c>
      <c r="B24" s="149">
        <v>9778.7</v>
      </c>
      <c r="C24" s="149">
        <v>10545.98</v>
      </c>
      <c r="D24" s="149">
        <v>10860.4</v>
      </c>
      <c r="E24" s="149">
        <v>11391.47</v>
      </c>
      <c r="F24" s="149">
        <v>11797.08</v>
      </c>
    </row>
    <row r="25" spans="1:6" ht="15" customHeight="1">
      <c r="A25" s="28" t="s">
        <v>573</v>
      </c>
      <c r="B25" s="149">
        <v>2301.8</v>
      </c>
      <c r="C25" s="149">
        <v>2365.64</v>
      </c>
      <c r="D25" s="149">
        <v>2814.85</v>
      </c>
      <c r="E25" s="149">
        <v>3131.8</v>
      </c>
      <c r="F25" s="149">
        <v>3386.72</v>
      </c>
    </row>
    <row r="26" spans="1:6" ht="15" customHeight="1">
      <c r="A26" s="148" t="s">
        <v>576</v>
      </c>
      <c r="B26" s="360"/>
      <c r="C26" s="360"/>
      <c r="D26" s="360"/>
      <c r="E26" s="360"/>
      <c r="F26" s="360"/>
    </row>
    <row r="27" spans="1:6" ht="15" customHeight="1">
      <c r="A27" s="28" t="s">
        <v>574</v>
      </c>
      <c r="B27" s="149">
        <v>65575.8</v>
      </c>
      <c r="C27" s="149">
        <v>69959.9</v>
      </c>
      <c r="D27" s="149">
        <v>73527.85</v>
      </c>
      <c r="E27" s="149">
        <v>78013.1</v>
      </c>
      <c r="F27" s="149">
        <v>82641.74</v>
      </c>
    </row>
    <row r="28" spans="1:6" ht="15" customHeight="1">
      <c r="A28" s="28" t="s">
        <v>575</v>
      </c>
      <c r="B28" s="358" t="s">
        <v>29</v>
      </c>
      <c r="C28" s="358" t="s">
        <v>29</v>
      </c>
      <c r="D28" s="358" t="s">
        <v>29</v>
      </c>
      <c r="E28" s="358" t="s">
        <v>29</v>
      </c>
      <c r="F28" s="358" t="s">
        <v>29</v>
      </c>
    </row>
    <row r="29" spans="1:6" ht="7.5" customHeight="1">
      <c r="A29" s="64"/>
      <c r="B29" s="187"/>
      <c r="C29" s="187"/>
      <c r="D29" s="187"/>
      <c r="E29" s="187"/>
      <c r="F29" s="187"/>
    </row>
    <row r="30" ht="14.25" customHeight="1"/>
  </sheetData>
  <sheetProtection/>
  <mergeCells count="2">
    <mergeCell ref="A3:F3"/>
    <mergeCell ref="A2:F2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2"/>
  </sheetPr>
  <dimension ref="A1:J34"/>
  <sheetViews>
    <sheetView zoomScalePageLayoutView="0" workbookViewId="0" topLeftCell="A1">
      <selection activeCell="M20" sqref="M20"/>
    </sheetView>
  </sheetViews>
  <sheetFormatPr defaultColWidth="8.796875" defaultRowHeight="15"/>
  <cols>
    <col min="1" max="1" width="19" style="8" customWidth="1"/>
    <col min="2" max="2" width="5.796875" style="8" customWidth="1"/>
    <col min="3" max="3" width="4.59765625" style="8" hidden="1" customWidth="1"/>
    <col min="4" max="4" width="6.796875" style="8" hidden="1" customWidth="1"/>
    <col min="5" max="5" width="4.59765625" style="8" hidden="1" customWidth="1"/>
    <col min="6" max="6" width="6.796875" style="8" hidden="1" customWidth="1"/>
    <col min="7" max="10" width="5.69921875" style="8" customWidth="1"/>
    <col min="11" max="16384" width="8.8984375" style="8" customWidth="1"/>
  </cols>
  <sheetData>
    <row r="1" spans="1:2" ht="15" customHeight="1">
      <c r="A1" s="8" t="s">
        <v>586</v>
      </c>
      <c r="B1" s="9"/>
    </row>
    <row r="2" spans="1:10" ht="23.25" customHeight="1">
      <c r="A2" s="656" t="s">
        <v>587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10" ht="20.25" customHeight="1">
      <c r="A3" s="677" t="s">
        <v>588</v>
      </c>
      <c r="B3" s="677"/>
      <c r="C3" s="677"/>
      <c r="D3" s="677"/>
      <c r="E3" s="677"/>
      <c r="F3" s="677"/>
      <c r="G3" s="677"/>
      <c r="H3" s="677"/>
      <c r="I3" s="677"/>
      <c r="J3" s="677"/>
    </row>
    <row r="4" spans="1:8" ht="9.75" customHeight="1">
      <c r="A4" s="29"/>
      <c r="B4" s="29"/>
      <c r="C4" s="29"/>
      <c r="D4" s="29"/>
      <c r="E4" s="29"/>
      <c r="F4" s="29"/>
      <c r="G4" s="29"/>
      <c r="H4" s="29"/>
    </row>
    <row r="5" ht="9.75" customHeight="1"/>
    <row r="6" spans="1:10" ht="12.75">
      <c r="A6" s="243"/>
      <c r="B6" s="652" t="s">
        <v>591</v>
      </c>
      <c r="C6" s="302" t="s">
        <v>44</v>
      </c>
      <c r="D6" s="302"/>
      <c r="E6" s="302" t="s">
        <v>53</v>
      </c>
      <c r="F6" s="302"/>
      <c r="G6" s="363" t="s">
        <v>180</v>
      </c>
      <c r="H6" s="363"/>
      <c r="I6" s="363" t="s">
        <v>1029</v>
      </c>
      <c r="J6" s="363"/>
    </row>
    <row r="7" spans="1:10" ht="25.5">
      <c r="A7" s="64"/>
      <c r="B7" s="653"/>
      <c r="C7" s="72" t="s">
        <v>59</v>
      </c>
      <c r="D7" s="72" t="s">
        <v>60</v>
      </c>
      <c r="E7" s="72" t="s">
        <v>59</v>
      </c>
      <c r="F7" s="72" t="s">
        <v>60</v>
      </c>
      <c r="G7" s="364" t="s">
        <v>589</v>
      </c>
      <c r="H7" s="364" t="s">
        <v>590</v>
      </c>
      <c r="I7" s="364" t="s">
        <v>589</v>
      </c>
      <c r="J7" s="364" t="s">
        <v>590</v>
      </c>
    </row>
    <row r="8" spans="1:10" ht="21.75" customHeight="1">
      <c r="A8" s="80" t="s">
        <v>177</v>
      </c>
      <c r="B8" s="93" t="s">
        <v>476</v>
      </c>
      <c r="C8" s="179">
        <v>464</v>
      </c>
      <c r="D8" s="179"/>
      <c r="E8" s="179">
        <v>490</v>
      </c>
      <c r="F8" s="179"/>
      <c r="G8" s="366">
        <f>+G9+G26</f>
        <v>518</v>
      </c>
      <c r="H8" s="366"/>
      <c r="I8" s="418">
        <f>+I9+I26</f>
        <v>565</v>
      </c>
      <c r="J8" s="418"/>
    </row>
    <row r="9" spans="1:10" ht="12.75">
      <c r="A9" s="81" t="s">
        <v>594</v>
      </c>
      <c r="B9" s="93" t="s">
        <v>21</v>
      </c>
      <c r="C9" s="179">
        <v>436</v>
      </c>
      <c r="D9" s="180"/>
      <c r="E9" s="179">
        <v>485</v>
      </c>
      <c r="F9" s="180"/>
      <c r="G9" s="365">
        <f>+G10+G15</f>
        <v>503</v>
      </c>
      <c r="H9" s="343"/>
      <c r="I9" s="419">
        <f>+I10+I15</f>
        <v>546</v>
      </c>
      <c r="J9" s="420"/>
    </row>
    <row r="10" spans="1:10" ht="12.75" customHeight="1">
      <c r="A10" s="303" t="s">
        <v>595</v>
      </c>
      <c r="B10" s="93" t="s">
        <v>592</v>
      </c>
      <c r="C10" s="180">
        <f>+C11+C12+C13+C14</f>
        <v>109</v>
      </c>
      <c r="D10" s="180">
        <f>+D11+D12+D13+D14</f>
        <v>361.5</v>
      </c>
      <c r="E10" s="180">
        <f>+E11+E12+E13+E14</f>
        <v>113</v>
      </c>
      <c r="F10" s="180">
        <f>+F11+F12+F13+F14</f>
        <v>229.8</v>
      </c>
      <c r="G10" s="343">
        <v>168</v>
      </c>
      <c r="H10" s="343">
        <v>682</v>
      </c>
      <c r="I10" s="420">
        <f>I11+I12+I13</f>
        <v>195</v>
      </c>
      <c r="J10" s="420">
        <v>795</v>
      </c>
    </row>
    <row r="11" spans="1:10" ht="12.75" customHeight="1">
      <c r="A11" s="82" t="s">
        <v>596</v>
      </c>
      <c r="B11" s="93" t="s">
        <v>21</v>
      </c>
      <c r="C11" s="180">
        <v>35</v>
      </c>
      <c r="D11" s="155">
        <v>52.5</v>
      </c>
      <c r="E11" s="180">
        <v>36</v>
      </c>
      <c r="F11" s="155">
        <v>16.8</v>
      </c>
      <c r="G11" s="343">
        <v>42</v>
      </c>
      <c r="H11" s="355">
        <v>63</v>
      </c>
      <c r="I11" s="420">
        <v>48</v>
      </c>
      <c r="J11" s="421">
        <v>72</v>
      </c>
    </row>
    <row r="12" spans="1:10" ht="12.75" customHeight="1">
      <c r="A12" s="82" t="s">
        <v>604</v>
      </c>
      <c r="B12" s="93" t="s">
        <v>21</v>
      </c>
      <c r="C12" s="180">
        <v>43</v>
      </c>
      <c r="D12" s="178">
        <v>107.5</v>
      </c>
      <c r="E12" s="180">
        <v>67</v>
      </c>
      <c r="F12" s="180">
        <v>143</v>
      </c>
      <c r="G12" s="343">
        <v>51</v>
      </c>
      <c r="H12" s="355">
        <v>127.5</v>
      </c>
      <c r="I12" s="420">
        <v>57</v>
      </c>
      <c r="J12" s="421">
        <v>137.5</v>
      </c>
    </row>
    <row r="13" spans="1:10" ht="12.75" customHeight="1">
      <c r="A13" s="82" t="s">
        <v>605</v>
      </c>
      <c r="B13" s="93" t="s">
        <v>21</v>
      </c>
      <c r="C13" s="180">
        <v>31</v>
      </c>
      <c r="D13" s="178">
        <v>201.5</v>
      </c>
      <c r="E13" s="180">
        <v>10</v>
      </c>
      <c r="F13" s="180">
        <v>70</v>
      </c>
      <c r="G13" s="343">
        <v>75</v>
      </c>
      <c r="H13" s="355">
        <v>487.5</v>
      </c>
      <c r="I13" s="420">
        <v>90</v>
      </c>
      <c r="J13" s="421">
        <v>585</v>
      </c>
    </row>
    <row r="14" spans="1:10" ht="12.75" customHeight="1">
      <c r="A14" s="82" t="s">
        <v>606</v>
      </c>
      <c r="B14" s="93" t="s">
        <v>21</v>
      </c>
      <c r="C14" s="304">
        <v>0</v>
      </c>
      <c r="D14" s="304">
        <v>0</v>
      </c>
      <c r="E14" s="304">
        <v>0</v>
      </c>
      <c r="F14" s="304">
        <v>0</v>
      </c>
      <c r="G14" s="369" t="s">
        <v>179</v>
      </c>
      <c r="H14" s="369"/>
      <c r="I14" s="422" t="s">
        <v>179</v>
      </c>
      <c r="J14" s="422"/>
    </row>
    <row r="15" spans="1:10" ht="12.75" customHeight="1">
      <c r="A15" s="303" t="s">
        <v>597</v>
      </c>
      <c r="B15" s="93" t="s">
        <v>593</v>
      </c>
      <c r="C15" s="180">
        <f>SUM(C16:C24)</f>
        <v>327</v>
      </c>
      <c r="D15" s="180">
        <f>SUM(D16:D24)</f>
        <v>1244</v>
      </c>
      <c r="E15" s="180">
        <f>SUM(E16:E24)</f>
        <v>372</v>
      </c>
      <c r="F15" s="180">
        <f>SUM(F16:F24)</f>
        <v>1339</v>
      </c>
      <c r="G15" s="343">
        <f>G17+G18+G19+G20+G22+G24</f>
        <v>335</v>
      </c>
      <c r="H15" s="343">
        <f>H17+H18+H19+H20+H22+H24</f>
        <v>2240.5</v>
      </c>
      <c r="I15" s="420">
        <f>I16+I17+I18+I19+I20+I22+I24</f>
        <v>351</v>
      </c>
      <c r="J15" s="420">
        <v>2466</v>
      </c>
    </row>
    <row r="16" spans="1:10" ht="12.75" customHeight="1">
      <c r="A16" s="217" t="s">
        <v>607</v>
      </c>
      <c r="B16" s="93" t="s">
        <v>21</v>
      </c>
      <c r="C16" s="304">
        <v>0</v>
      </c>
      <c r="D16" s="304">
        <v>0</v>
      </c>
      <c r="E16" s="304">
        <v>0</v>
      </c>
      <c r="F16" s="304">
        <v>0</v>
      </c>
      <c r="G16" s="369">
        <v>0</v>
      </c>
      <c r="H16" s="369">
        <v>0</v>
      </c>
      <c r="I16" s="422">
        <v>4</v>
      </c>
      <c r="J16" s="422">
        <v>29</v>
      </c>
    </row>
    <row r="17" spans="1:10" ht="12.75" customHeight="1">
      <c r="A17" s="217" t="s">
        <v>608</v>
      </c>
      <c r="B17" s="93" t="s">
        <v>21</v>
      </c>
      <c r="C17" s="180">
        <v>8</v>
      </c>
      <c r="D17" s="180">
        <v>122</v>
      </c>
      <c r="E17" s="180">
        <v>4</v>
      </c>
      <c r="F17" s="180">
        <v>54</v>
      </c>
      <c r="G17" s="343">
        <v>31</v>
      </c>
      <c r="H17" s="355">
        <v>356.5</v>
      </c>
      <c r="I17" s="420">
        <v>37</v>
      </c>
      <c r="J17" s="420">
        <v>414</v>
      </c>
    </row>
    <row r="18" spans="1:10" ht="12.75" customHeight="1">
      <c r="A18" s="217" t="s">
        <v>609</v>
      </c>
      <c r="B18" s="93" t="s">
        <v>21</v>
      </c>
      <c r="C18" s="200">
        <v>5</v>
      </c>
      <c r="D18" s="305">
        <v>124</v>
      </c>
      <c r="E18" s="200">
        <v>7</v>
      </c>
      <c r="F18" s="305">
        <v>175</v>
      </c>
      <c r="G18" s="370">
        <v>25</v>
      </c>
      <c r="H18" s="371">
        <v>400</v>
      </c>
      <c r="I18" s="423">
        <v>32</v>
      </c>
      <c r="J18" s="424">
        <v>464</v>
      </c>
    </row>
    <row r="19" spans="1:10" ht="12.75" customHeight="1">
      <c r="A19" s="217" t="s">
        <v>610</v>
      </c>
      <c r="B19" s="93" t="s">
        <v>21</v>
      </c>
      <c r="C19" s="83">
        <v>7</v>
      </c>
      <c r="D19" s="83">
        <v>230</v>
      </c>
      <c r="E19" s="83">
        <v>6</v>
      </c>
      <c r="F19" s="83">
        <v>210</v>
      </c>
      <c r="G19" s="19">
        <v>19</v>
      </c>
      <c r="H19" s="19">
        <v>516</v>
      </c>
      <c r="I19" s="38">
        <v>23</v>
      </c>
      <c r="J19" s="38">
        <v>570</v>
      </c>
    </row>
    <row r="20" spans="1:10" ht="12.75" customHeight="1">
      <c r="A20" s="217" t="s">
        <v>611</v>
      </c>
      <c r="B20" s="93" t="s">
        <v>21</v>
      </c>
      <c r="C20" s="304">
        <v>0</v>
      </c>
      <c r="D20" s="304">
        <v>0</v>
      </c>
      <c r="E20" s="83">
        <v>3</v>
      </c>
      <c r="F20" s="83">
        <v>140</v>
      </c>
      <c r="G20" s="372">
        <v>3</v>
      </c>
      <c r="H20" s="19">
        <v>135</v>
      </c>
      <c r="I20" s="425">
        <v>8</v>
      </c>
      <c r="J20" s="38">
        <v>225</v>
      </c>
    </row>
    <row r="21" spans="1:10" ht="12.75" customHeight="1">
      <c r="A21" s="217" t="s">
        <v>612</v>
      </c>
      <c r="B21" s="93" t="s">
        <v>21</v>
      </c>
      <c r="C21" s="180">
        <v>1</v>
      </c>
      <c r="D21" s="180">
        <v>51</v>
      </c>
      <c r="E21" s="304">
        <v>0</v>
      </c>
      <c r="F21" s="304">
        <v>0</v>
      </c>
      <c r="G21" s="369">
        <v>0</v>
      </c>
      <c r="H21" s="369">
        <v>0</v>
      </c>
      <c r="I21" s="422">
        <v>0</v>
      </c>
      <c r="J21" s="422">
        <v>0</v>
      </c>
    </row>
    <row r="22" spans="1:10" ht="12.75" customHeight="1">
      <c r="A22" s="82" t="s">
        <v>598</v>
      </c>
      <c r="B22" s="93" t="s">
        <v>21</v>
      </c>
      <c r="C22" s="304">
        <v>0</v>
      </c>
      <c r="D22" s="304">
        <v>0</v>
      </c>
      <c r="E22" s="304">
        <v>0</v>
      </c>
      <c r="F22" s="304">
        <v>0</v>
      </c>
      <c r="G22" s="343">
        <v>209</v>
      </c>
      <c r="H22" s="343">
        <v>641</v>
      </c>
      <c r="I22" s="420">
        <v>202</v>
      </c>
      <c r="J22" s="420">
        <v>584</v>
      </c>
    </row>
    <row r="23" spans="1:10" ht="12.75" customHeight="1">
      <c r="A23" s="82" t="s">
        <v>599</v>
      </c>
      <c r="B23" s="93" t="s">
        <v>21</v>
      </c>
      <c r="C23" s="180">
        <v>271</v>
      </c>
      <c r="D23" s="180">
        <v>542</v>
      </c>
      <c r="E23" s="180">
        <v>324</v>
      </c>
      <c r="F23" s="180">
        <v>648</v>
      </c>
      <c r="G23" s="343">
        <v>209</v>
      </c>
      <c r="H23" s="343">
        <v>418</v>
      </c>
      <c r="I23" s="420">
        <v>202</v>
      </c>
      <c r="J23" s="420">
        <v>584</v>
      </c>
    </row>
    <row r="24" spans="1:10" ht="38.25">
      <c r="A24" s="86" t="s">
        <v>600</v>
      </c>
      <c r="B24" s="212" t="s">
        <v>21</v>
      </c>
      <c r="C24" s="306">
        <v>35</v>
      </c>
      <c r="D24" s="306">
        <v>175</v>
      </c>
      <c r="E24" s="306">
        <v>28</v>
      </c>
      <c r="F24" s="306">
        <v>112</v>
      </c>
      <c r="G24" s="40">
        <v>48</v>
      </c>
      <c r="H24" s="40">
        <v>192</v>
      </c>
      <c r="I24" s="417">
        <v>45</v>
      </c>
      <c r="J24" s="417">
        <v>180</v>
      </c>
    </row>
    <row r="25" spans="1:10" ht="4.5" customHeight="1">
      <c r="A25" s="86"/>
      <c r="B25" s="212"/>
      <c r="C25" s="306"/>
      <c r="D25" s="306"/>
      <c r="E25" s="306"/>
      <c r="F25" s="306"/>
      <c r="G25" s="40"/>
      <c r="H25" s="40"/>
      <c r="I25" s="417"/>
      <c r="J25" s="417"/>
    </row>
    <row r="26" spans="1:10" ht="12.75">
      <c r="A26" s="81" t="s">
        <v>601</v>
      </c>
      <c r="B26" s="80" t="s">
        <v>15</v>
      </c>
      <c r="C26" s="179">
        <v>28</v>
      </c>
      <c r="D26" s="307" t="s">
        <v>66</v>
      </c>
      <c r="E26" s="179">
        <f>E27+E32</f>
        <v>5</v>
      </c>
      <c r="F26" s="307" t="s">
        <v>67</v>
      </c>
      <c r="G26" s="365">
        <v>15</v>
      </c>
      <c r="H26" s="374" t="s">
        <v>187</v>
      </c>
      <c r="I26" s="419">
        <v>19</v>
      </c>
      <c r="J26" s="528" t="s">
        <v>1038</v>
      </c>
    </row>
    <row r="27" spans="1:10" ht="12.75" customHeight="1">
      <c r="A27" s="303" t="s">
        <v>602</v>
      </c>
      <c r="B27" s="93" t="s">
        <v>21</v>
      </c>
      <c r="C27" s="180">
        <v>21</v>
      </c>
      <c r="D27" s="265" t="s">
        <v>30</v>
      </c>
      <c r="E27" s="180">
        <f>SUM(E28:E31)</f>
        <v>3</v>
      </c>
      <c r="F27" s="265" t="s">
        <v>55</v>
      </c>
      <c r="G27" s="343">
        <v>15</v>
      </c>
      <c r="H27" s="375" t="s">
        <v>186</v>
      </c>
      <c r="I27" s="420">
        <v>19</v>
      </c>
      <c r="J27" s="529" t="s">
        <v>1038</v>
      </c>
    </row>
    <row r="28" spans="1:10" ht="12.75" customHeight="1">
      <c r="A28" s="82" t="s">
        <v>603</v>
      </c>
      <c r="B28" s="93" t="s">
        <v>21</v>
      </c>
      <c r="C28" s="180">
        <v>4</v>
      </c>
      <c r="D28" s="308" t="s">
        <v>31</v>
      </c>
      <c r="E28" s="304">
        <v>0</v>
      </c>
      <c r="F28" s="304">
        <v>0</v>
      </c>
      <c r="G28" s="369">
        <v>0</v>
      </c>
      <c r="H28" s="369">
        <v>0</v>
      </c>
      <c r="I28" s="422">
        <v>0</v>
      </c>
      <c r="J28" s="422">
        <v>0</v>
      </c>
    </row>
    <row r="29" spans="1:10" ht="12.75" customHeight="1">
      <c r="A29" s="82" t="s">
        <v>613</v>
      </c>
      <c r="B29" s="93" t="s">
        <v>21</v>
      </c>
      <c r="C29" s="180">
        <v>6</v>
      </c>
      <c r="D29" s="308" t="s">
        <v>32</v>
      </c>
      <c r="E29" s="180">
        <v>2</v>
      </c>
      <c r="F29" s="308" t="s">
        <v>56</v>
      </c>
      <c r="G29" s="343">
        <v>9</v>
      </c>
      <c r="H29" s="376" t="s">
        <v>184</v>
      </c>
      <c r="I29" s="420">
        <v>11</v>
      </c>
      <c r="J29" s="529" t="s">
        <v>1039</v>
      </c>
    </row>
    <row r="30" spans="1:10" ht="12.75" customHeight="1">
      <c r="A30" s="82" t="s">
        <v>614</v>
      </c>
      <c r="B30" s="93" t="s">
        <v>21</v>
      </c>
      <c r="C30" s="180">
        <v>11</v>
      </c>
      <c r="D30" s="265" t="s">
        <v>33</v>
      </c>
      <c r="E30" s="180">
        <v>1</v>
      </c>
      <c r="F30" s="265" t="s">
        <v>57</v>
      </c>
      <c r="G30" s="343">
        <v>6</v>
      </c>
      <c r="H30" s="375" t="s">
        <v>185</v>
      </c>
      <c r="I30" s="420">
        <v>8</v>
      </c>
      <c r="J30" s="529" t="s">
        <v>1040</v>
      </c>
    </row>
    <row r="31" spans="1:10" ht="12.75" customHeight="1">
      <c r="A31" s="82" t="s">
        <v>615</v>
      </c>
      <c r="B31" s="93" t="s">
        <v>21</v>
      </c>
      <c r="C31" s="304">
        <v>0</v>
      </c>
      <c r="D31" s="304">
        <v>0</v>
      </c>
      <c r="E31" s="304">
        <v>0</v>
      </c>
      <c r="F31" s="304">
        <v>0</v>
      </c>
      <c r="G31" s="369">
        <v>0</v>
      </c>
      <c r="H31" s="369">
        <v>0</v>
      </c>
      <c r="I31" s="422">
        <v>0</v>
      </c>
      <c r="J31" s="422">
        <v>0</v>
      </c>
    </row>
    <row r="32" spans="1:10" ht="12.75" customHeight="1">
      <c r="A32" s="303" t="s">
        <v>934</v>
      </c>
      <c r="B32" s="93" t="s">
        <v>21</v>
      </c>
      <c r="C32" s="180">
        <v>7</v>
      </c>
      <c r="D32" s="309" t="s">
        <v>58</v>
      </c>
      <c r="E32" s="180">
        <v>2</v>
      </c>
      <c r="F32" s="265" t="s">
        <v>54</v>
      </c>
      <c r="G32" s="369">
        <v>0</v>
      </c>
      <c r="H32" s="369">
        <v>0</v>
      </c>
      <c r="I32" s="422">
        <v>0</v>
      </c>
      <c r="J32" s="422">
        <v>0</v>
      </c>
    </row>
    <row r="33" spans="1:10" ht="12.75" customHeight="1">
      <c r="A33" s="303" t="s">
        <v>935</v>
      </c>
      <c r="B33" s="93" t="s">
        <v>21</v>
      </c>
      <c r="C33" s="304">
        <v>0</v>
      </c>
      <c r="D33" s="304">
        <v>0</v>
      </c>
      <c r="E33" s="304">
        <v>0</v>
      </c>
      <c r="F33" s="304">
        <v>0</v>
      </c>
      <c r="G33" s="369">
        <v>0</v>
      </c>
      <c r="H33" s="369">
        <v>0</v>
      </c>
      <c r="I33" s="422">
        <v>0</v>
      </c>
      <c r="J33" s="422">
        <v>0</v>
      </c>
    </row>
    <row r="34" spans="1:10" ht="7.5" customHeight="1">
      <c r="A34" s="64"/>
      <c r="B34" s="64"/>
      <c r="C34" s="310"/>
      <c r="D34" s="64"/>
      <c r="E34" s="310"/>
      <c r="F34" s="64"/>
      <c r="G34" s="310"/>
      <c r="H34" s="64"/>
      <c r="I34" s="426"/>
      <c r="J34" s="427"/>
    </row>
  </sheetData>
  <sheetProtection/>
  <mergeCells count="3">
    <mergeCell ref="B6:B7"/>
    <mergeCell ref="A2:J2"/>
    <mergeCell ref="A3:J3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2"/>
  </sheetPr>
  <dimension ref="A1:L34"/>
  <sheetViews>
    <sheetView zoomScalePageLayoutView="0" workbookViewId="0" topLeftCell="A1">
      <selection activeCell="M5" sqref="M5"/>
    </sheetView>
  </sheetViews>
  <sheetFormatPr defaultColWidth="8.796875" defaultRowHeight="15"/>
  <cols>
    <col min="1" max="1" width="16.296875" style="8" customWidth="1"/>
    <col min="2" max="2" width="4.296875" style="8" customWidth="1"/>
    <col min="3" max="3" width="4.59765625" style="8" hidden="1" customWidth="1"/>
    <col min="4" max="4" width="6.796875" style="8" hidden="1" customWidth="1"/>
    <col min="5" max="5" width="4.59765625" style="8" hidden="1" customWidth="1"/>
    <col min="6" max="6" width="6.796875" style="8" hidden="1" customWidth="1"/>
    <col min="7" max="7" width="4.296875" style="8" bestFit="1" customWidth="1"/>
    <col min="8" max="8" width="5.69921875" style="8" customWidth="1"/>
    <col min="9" max="9" width="4.296875" style="8" bestFit="1" customWidth="1"/>
    <col min="10" max="10" width="4.69921875" style="8" bestFit="1" customWidth="1"/>
    <col min="11" max="11" width="4.296875" style="8" bestFit="1" customWidth="1"/>
    <col min="12" max="12" width="5.796875" style="8" customWidth="1"/>
    <col min="13" max="16384" width="8.8984375" style="8" customWidth="1"/>
  </cols>
  <sheetData>
    <row r="1" spans="1:2" ht="15" customHeight="1">
      <c r="A1" s="8" t="s">
        <v>1060</v>
      </c>
      <c r="B1" s="9"/>
    </row>
    <row r="2" spans="1:12" ht="23.25" customHeight="1">
      <c r="A2" s="656" t="s">
        <v>587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</row>
    <row r="3" spans="1:12" ht="20.25" customHeight="1">
      <c r="A3" s="677" t="s">
        <v>588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1:12" ht="9.75" customHeight="1">
      <c r="A4" s="502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ht="9.75" customHeight="1"/>
    <row r="6" spans="1:12" ht="12.75" customHeight="1">
      <c r="A6" s="361"/>
      <c r="B6" s="678" t="s">
        <v>591</v>
      </c>
      <c r="C6" s="362" t="s">
        <v>22</v>
      </c>
      <c r="D6" s="362"/>
      <c r="E6" s="362" t="s">
        <v>28</v>
      </c>
      <c r="F6" s="362"/>
      <c r="G6" s="681">
        <v>2011</v>
      </c>
      <c r="H6" s="682"/>
      <c r="I6" s="665">
        <v>2012</v>
      </c>
      <c r="J6" s="666"/>
      <c r="K6" s="665">
        <v>2013</v>
      </c>
      <c r="L6" s="666"/>
    </row>
    <row r="7" spans="1:12" ht="27.75" customHeight="1">
      <c r="A7" s="54"/>
      <c r="B7" s="679"/>
      <c r="C7" s="364" t="s">
        <v>59</v>
      </c>
      <c r="D7" s="364" t="s">
        <v>60</v>
      </c>
      <c r="E7" s="364" t="s">
        <v>59</v>
      </c>
      <c r="F7" s="364" t="s">
        <v>60</v>
      </c>
      <c r="G7" s="364" t="s">
        <v>589</v>
      </c>
      <c r="H7" s="364" t="s">
        <v>590</v>
      </c>
      <c r="I7" s="364" t="s">
        <v>589</v>
      </c>
      <c r="J7" s="364" t="s">
        <v>590</v>
      </c>
      <c r="K7" s="364" t="s">
        <v>589</v>
      </c>
      <c r="L7" s="364" t="s">
        <v>590</v>
      </c>
    </row>
    <row r="8" spans="1:12" ht="21.75" customHeight="1">
      <c r="A8" s="105" t="s">
        <v>177</v>
      </c>
      <c r="B8" s="340" t="s">
        <v>476</v>
      </c>
      <c r="C8" s="365">
        <v>606</v>
      </c>
      <c r="D8" s="365"/>
      <c r="E8" s="365">
        <v>636</v>
      </c>
      <c r="F8" s="365"/>
      <c r="G8" s="418">
        <f>+G9+G26</f>
        <v>397</v>
      </c>
      <c r="H8" s="28"/>
      <c r="I8" s="418">
        <f>+I9+I26</f>
        <v>396</v>
      </c>
      <c r="J8" s="28"/>
      <c r="K8" s="418">
        <f>+K9+K26</f>
        <v>405</v>
      </c>
      <c r="L8" s="28"/>
    </row>
    <row r="9" spans="1:12" ht="12.75">
      <c r="A9" s="148" t="s">
        <v>594</v>
      </c>
      <c r="B9" s="340" t="s">
        <v>21</v>
      </c>
      <c r="C9" s="365">
        <v>575</v>
      </c>
      <c r="D9" s="365"/>
      <c r="E9" s="365">
        <v>607</v>
      </c>
      <c r="F9" s="365"/>
      <c r="G9" s="419">
        <f>+G10+G15</f>
        <v>394</v>
      </c>
      <c r="H9" s="28"/>
      <c r="I9" s="419">
        <f>+I10+I15</f>
        <v>391</v>
      </c>
      <c r="J9" s="28"/>
      <c r="K9" s="419">
        <f>+K10+K15</f>
        <v>396</v>
      </c>
      <c r="L9" s="28"/>
    </row>
    <row r="10" spans="1:12" ht="12.75" customHeight="1">
      <c r="A10" s="367" t="s">
        <v>595</v>
      </c>
      <c r="B10" s="340" t="s">
        <v>592</v>
      </c>
      <c r="C10" s="343">
        <v>91</v>
      </c>
      <c r="D10" s="343">
        <v>263</v>
      </c>
      <c r="E10" s="343">
        <v>96</v>
      </c>
      <c r="F10" s="355">
        <v>276.5</v>
      </c>
      <c r="G10" s="420">
        <f>G11+G12+G13</f>
        <v>179</v>
      </c>
      <c r="H10" s="28">
        <v>699.5</v>
      </c>
      <c r="I10" s="28">
        <f>SUM(I11:I13)</f>
        <v>171</v>
      </c>
      <c r="J10" s="28">
        <f>SUM(J11:J13)</f>
        <v>760.5</v>
      </c>
      <c r="K10" s="28">
        <f>SUM(K11:K13)</f>
        <v>176</v>
      </c>
      <c r="L10" s="28">
        <f>SUM(L11:L13)</f>
        <v>791</v>
      </c>
    </row>
    <row r="11" spans="1:12" ht="12.75" customHeight="1">
      <c r="A11" s="28" t="s">
        <v>596</v>
      </c>
      <c r="B11" s="340" t="s">
        <v>21</v>
      </c>
      <c r="C11" s="343">
        <v>50</v>
      </c>
      <c r="D11" s="343">
        <v>74</v>
      </c>
      <c r="E11" s="343">
        <v>59</v>
      </c>
      <c r="F11" s="368">
        <v>88.5</v>
      </c>
      <c r="G11" s="28">
        <v>45</v>
      </c>
      <c r="H11" s="28">
        <v>67.5</v>
      </c>
      <c r="I11" s="28">
        <v>36</v>
      </c>
      <c r="J11" s="28">
        <v>54</v>
      </c>
      <c r="K11" s="28">
        <v>41</v>
      </c>
      <c r="L11" s="28">
        <v>62</v>
      </c>
    </row>
    <row r="12" spans="1:12" ht="12.75" customHeight="1">
      <c r="A12" s="28" t="s">
        <v>604</v>
      </c>
      <c r="B12" s="340" t="s">
        <v>21</v>
      </c>
      <c r="C12" s="343">
        <v>18</v>
      </c>
      <c r="D12" s="343">
        <v>40</v>
      </c>
      <c r="E12" s="343">
        <v>13</v>
      </c>
      <c r="F12" s="343">
        <v>27</v>
      </c>
      <c r="G12" s="28">
        <v>59</v>
      </c>
      <c r="H12" s="28">
        <v>144.5</v>
      </c>
      <c r="I12" s="28">
        <v>53</v>
      </c>
      <c r="J12" s="28">
        <v>132.5</v>
      </c>
      <c r="K12" s="28">
        <v>48</v>
      </c>
      <c r="L12" s="28">
        <v>120</v>
      </c>
    </row>
    <row r="13" spans="1:12" ht="12.75" customHeight="1">
      <c r="A13" s="28" t="s">
        <v>605</v>
      </c>
      <c r="B13" s="340" t="s">
        <v>21</v>
      </c>
      <c r="C13" s="343">
        <v>23</v>
      </c>
      <c r="D13" s="343">
        <v>150</v>
      </c>
      <c r="E13" s="343">
        <v>24</v>
      </c>
      <c r="F13" s="343">
        <v>161</v>
      </c>
      <c r="G13" s="28">
        <v>75</v>
      </c>
      <c r="H13" s="28">
        <v>487.5</v>
      </c>
      <c r="I13" s="28">
        <v>82</v>
      </c>
      <c r="J13" s="28">
        <v>574</v>
      </c>
      <c r="K13" s="28">
        <v>87</v>
      </c>
      <c r="L13" s="28">
        <v>609</v>
      </c>
    </row>
    <row r="14" spans="1:12" ht="12.75" customHeight="1">
      <c r="A14" s="28" t="s">
        <v>606</v>
      </c>
      <c r="B14" s="340" t="s">
        <v>21</v>
      </c>
      <c r="C14" s="369">
        <v>0</v>
      </c>
      <c r="D14" s="369">
        <v>0</v>
      </c>
      <c r="E14" s="369">
        <v>0</v>
      </c>
      <c r="F14" s="369">
        <v>0</v>
      </c>
      <c r="G14" s="28"/>
      <c r="H14" s="28"/>
      <c r="I14" s="28"/>
      <c r="J14" s="28"/>
      <c r="K14" s="28"/>
      <c r="L14" s="28"/>
    </row>
    <row r="15" spans="1:12" ht="12.75" customHeight="1">
      <c r="A15" s="367" t="s">
        <v>597</v>
      </c>
      <c r="B15" s="340" t="s">
        <v>593</v>
      </c>
      <c r="C15" s="343">
        <v>484</v>
      </c>
      <c r="D15" s="343">
        <v>196</v>
      </c>
      <c r="E15" s="343">
        <f>SUM(E16:E24)</f>
        <v>511</v>
      </c>
      <c r="F15" s="343">
        <f>SUM(F16:F24)</f>
        <v>1817</v>
      </c>
      <c r="G15" s="420">
        <f>G17+G18+G19+G20+G22+G24</f>
        <v>215</v>
      </c>
      <c r="H15" s="28"/>
      <c r="I15" s="420">
        <f>I17+I18+I19+I20+I22+I24</f>
        <v>220</v>
      </c>
      <c r="J15" s="420">
        <f>J17+J18+J19+J20+J22+J24</f>
        <v>3537</v>
      </c>
      <c r="K15" s="420">
        <f>K16+K17+K18+K19+K20+K21+K22+K24</f>
        <v>220</v>
      </c>
      <c r="L15" s="420">
        <f>L16+L17+L18+L19+L20+L21+L22+L24</f>
        <v>3812</v>
      </c>
    </row>
    <row r="16" spans="1:12" ht="12.75" customHeight="1">
      <c r="A16" s="18" t="s">
        <v>607</v>
      </c>
      <c r="B16" s="340" t="s">
        <v>21</v>
      </c>
      <c r="C16" s="343">
        <v>1</v>
      </c>
      <c r="D16" s="343">
        <v>8</v>
      </c>
      <c r="E16" s="343">
        <v>3</v>
      </c>
      <c r="F16" s="343">
        <v>12</v>
      </c>
      <c r="G16" s="479"/>
      <c r="H16" s="28"/>
      <c r="I16" s="28"/>
      <c r="J16" s="28"/>
      <c r="K16" s="28">
        <v>4</v>
      </c>
      <c r="L16" s="28">
        <v>32</v>
      </c>
    </row>
    <row r="17" spans="1:12" ht="12.75" customHeight="1">
      <c r="A17" s="18" t="s">
        <v>608</v>
      </c>
      <c r="B17" s="340" t="s">
        <v>21</v>
      </c>
      <c r="C17" s="343">
        <v>5</v>
      </c>
      <c r="D17" s="343">
        <v>75</v>
      </c>
      <c r="E17" s="343">
        <v>5</v>
      </c>
      <c r="F17" s="343">
        <v>88</v>
      </c>
      <c r="G17" s="28">
        <v>39</v>
      </c>
      <c r="H17" s="28">
        <v>436.8</v>
      </c>
      <c r="I17" s="28">
        <v>42</v>
      </c>
      <c r="J17" s="28">
        <v>630</v>
      </c>
      <c r="K17" s="28">
        <v>35</v>
      </c>
      <c r="L17" s="28">
        <v>525</v>
      </c>
    </row>
    <row r="18" spans="1:12" ht="12.75" customHeight="1">
      <c r="A18" s="18" t="s">
        <v>609</v>
      </c>
      <c r="B18" s="340" t="s">
        <v>21</v>
      </c>
      <c r="C18" s="370">
        <v>5</v>
      </c>
      <c r="D18" s="371">
        <v>119</v>
      </c>
      <c r="E18" s="370">
        <v>7</v>
      </c>
      <c r="F18" s="371">
        <v>170</v>
      </c>
      <c r="G18" s="28">
        <v>35</v>
      </c>
      <c r="H18" s="28">
        <v>472.5</v>
      </c>
      <c r="I18" s="28">
        <v>41</v>
      </c>
      <c r="J18" s="343">
        <v>1025</v>
      </c>
      <c r="K18" s="28">
        <v>44</v>
      </c>
      <c r="L18" s="343">
        <v>1100</v>
      </c>
    </row>
    <row r="19" spans="1:12" ht="12.75" customHeight="1">
      <c r="A19" s="18" t="s">
        <v>610</v>
      </c>
      <c r="B19" s="340" t="s">
        <v>21</v>
      </c>
      <c r="C19" s="19">
        <v>4</v>
      </c>
      <c r="D19" s="19">
        <v>128</v>
      </c>
      <c r="E19" s="19">
        <v>1</v>
      </c>
      <c r="F19" s="19">
        <v>31</v>
      </c>
      <c r="G19" s="28">
        <v>28</v>
      </c>
      <c r="H19" s="28">
        <v>686</v>
      </c>
      <c r="I19" s="28">
        <v>32</v>
      </c>
      <c r="J19" s="343">
        <v>1120</v>
      </c>
      <c r="K19" s="28">
        <v>28</v>
      </c>
      <c r="L19" s="343">
        <v>980</v>
      </c>
    </row>
    <row r="20" spans="1:12" ht="12.75" customHeight="1">
      <c r="A20" s="18" t="s">
        <v>611</v>
      </c>
      <c r="B20" s="340" t="s">
        <v>21</v>
      </c>
      <c r="C20" s="19">
        <v>6</v>
      </c>
      <c r="D20" s="19">
        <v>280</v>
      </c>
      <c r="E20" s="19">
        <v>1</v>
      </c>
      <c r="F20" s="19">
        <v>45</v>
      </c>
      <c r="G20" s="28">
        <v>6</v>
      </c>
      <c r="H20" s="28">
        <v>169</v>
      </c>
      <c r="I20" s="28">
        <v>12</v>
      </c>
      <c r="J20" s="28">
        <v>540</v>
      </c>
      <c r="K20" s="28">
        <v>15</v>
      </c>
      <c r="L20" s="28">
        <v>675</v>
      </c>
    </row>
    <row r="21" spans="1:12" ht="12.75" customHeight="1">
      <c r="A21" s="18" t="s">
        <v>612</v>
      </c>
      <c r="B21" s="340" t="s">
        <v>21</v>
      </c>
      <c r="C21" s="343">
        <v>3</v>
      </c>
      <c r="D21" s="343">
        <v>152</v>
      </c>
      <c r="E21" s="343">
        <v>3</v>
      </c>
      <c r="F21" s="343">
        <v>151</v>
      </c>
      <c r="G21" s="422">
        <v>0</v>
      </c>
      <c r="H21" s="28"/>
      <c r="I21" s="28"/>
      <c r="J21" s="28"/>
      <c r="K21" s="28">
        <v>6</v>
      </c>
      <c r="L21" s="28">
        <v>312</v>
      </c>
    </row>
    <row r="22" spans="1:12" ht="12.75" customHeight="1">
      <c r="A22" s="28" t="s">
        <v>598</v>
      </c>
      <c r="B22" s="340" t="s">
        <v>21</v>
      </c>
      <c r="C22" s="343">
        <v>277</v>
      </c>
      <c r="D22" s="343">
        <v>554</v>
      </c>
      <c r="E22" s="369">
        <v>0</v>
      </c>
      <c r="F22" s="369">
        <v>0</v>
      </c>
      <c r="G22" s="28">
        <f>G23</f>
        <v>93</v>
      </c>
      <c r="H22" s="28">
        <v>186</v>
      </c>
      <c r="I22" s="28">
        <v>75</v>
      </c>
      <c r="J22" s="28">
        <v>150</v>
      </c>
      <c r="K22" s="28">
        <v>82</v>
      </c>
      <c r="L22" s="28">
        <v>164</v>
      </c>
    </row>
    <row r="23" spans="1:12" ht="12.75" customHeight="1">
      <c r="A23" s="28" t="s">
        <v>599</v>
      </c>
      <c r="B23" s="340" t="s">
        <v>21</v>
      </c>
      <c r="C23" s="343">
        <v>277</v>
      </c>
      <c r="D23" s="343">
        <v>554</v>
      </c>
      <c r="E23" s="343">
        <v>343</v>
      </c>
      <c r="F23" s="343">
        <v>686</v>
      </c>
      <c r="G23" s="28">
        <v>93</v>
      </c>
      <c r="H23" s="28">
        <v>186</v>
      </c>
      <c r="I23" s="28">
        <v>75</v>
      </c>
      <c r="J23" s="28">
        <v>150</v>
      </c>
      <c r="K23" s="28">
        <v>82</v>
      </c>
      <c r="L23" s="28">
        <v>164</v>
      </c>
    </row>
    <row r="24" spans="1:12" ht="38.25">
      <c r="A24" s="120" t="s">
        <v>600</v>
      </c>
      <c r="B24" s="373" t="s">
        <v>21</v>
      </c>
      <c r="C24" s="40">
        <v>183</v>
      </c>
      <c r="D24" s="40">
        <v>642</v>
      </c>
      <c r="E24" s="40">
        <v>148</v>
      </c>
      <c r="F24" s="40">
        <v>634</v>
      </c>
      <c r="G24" s="480">
        <v>14</v>
      </c>
      <c r="H24" s="603">
        <v>56</v>
      </c>
      <c r="I24" s="504">
        <v>18</v>
      </c>
      <c r="J24" s="504">
        <v>72</v>
      </c>
      <c r="K24" s="504">
        <v>6</v>
      </c>
      <c r="L24" s="504">
        <v>24</v>
      </c>
    </row>
    <row r="25" spans="1:12" ht="4.5" customHeight="1">
      <c r="A25" s="120"/>
      <c r="B25" s="373"/>
      <c r="C25" s="40"/>
      <c r="D25" s="40"/>
      <c r="E25" s="40"/>
      <c r="F25" s="40"/>
      <c r="G25" s="28"/>
      <c r="H25" s="28"/>
      <c r="I25" s="28"/>
      <c r="J25" s="28"/>
      <c r="K25" s="28"/>
      <c r="L25" s="28"/>
    </row>
    <row r="26" spans="1:12" ht="12.75">
      <c r="A26" s="148" t="s">
        <v>601</v>
      </c>
      <c r="B26" s="105" t="s">
        <v>15</v>
      </c>
      <c r="C26" s="365">
        <v>32</v>
      </c>
      <c r="D26" s="374" t="s">
        <v>65</v>
      </c>
      <c r="E26" s="365">
        <v>30</v>
      </c>
      <c r="F26" s="374" t="s">
        <v>64</v>
      </c>
      <c r="G26" s="28">
        <v>3</v>
      </c>
      <c r="H26" s="526" t="s">
        <v>1077</v>
      </c>
      <c r="I26" s="148">
        <v>5</v>
      </c>
      <c r="J26" s="148" t="s">
        <v>1103</v>
      </c>
      <c r="K26" s="148">
        <f>K27+K32</f>
        <v>9</v>
      </c>
      <c r="L26" s="148"/>
    </row>
    <row r="27" spans="1:12" ht="12.75" customHeight="1">
      <c r="A27" s="367" t="s">
        <v>602</v>
      </c>
      <c r="B27" s="340" t="s">
        <v>21</v>
      </c>
      <c r="C27" s="343">
        <v>20</v>
      </c>
      <c r="D27" s="375" t="s">
        <v>27</v>
      </c>
      <c r="E27" s="343">
        <v>21</v>
      </c>
      <c r="F27" s="375" t="s">
        <v>30</v>
      </c>
      <c r="G27" s="28">
        <v>3</v>
      </c>
      <c r="H27" s="527" t="s">
        <v>1078</v>
      </c>
      <c r="I27" s="28">
        <v>5</v>
      </c>
      <c r="J27" s="505" t="s">
        <v>1103</v>
      </c>
      <c r="K27" s="28">
        <f>K29+K30</f>
        <v>9</v>
      </c>
      <c r="L27" s="505" t="s">
        <v>1186</v>
      </c>
    </row>
    <row r="28" spans="1:12" ht="12.75" customHeight="1">
      <c r="A28" s="28" t="s">
        <v>603</v>
      </c>
      <c r="B28" s="340" t="s">
        <v>21</v>
      </c>
      <c r="C28" s="343">
        <v>4</v>
      </c>
      <c r="D28" s="376" t="s">
        <v>26</v>
      </c>
      <c r="E28" s="343">
        <v>4</v>
      </c>
      <c r="F28" s="376" t="s">
        <v>31</v>
      </c>
      <c r="G28" s="28"/>
      <c r="H28" s="340"/>
      <c r="I28" s="28"/>
      <c r="J28" s="28"/>
      <c r="K28" s="28"/>
      <c r="L28" s="28"/>
    </row>
    <row r="29" spans="1:12" ht="12.75" customHeight="1">
      <c r="A29" s="28" t="s">
        <v>613</v>
      </c>
      <c r="B29" s="340" t="s">
        <v>21</v>
      </c>
      <c r="C29" s="343">
        <v>5</v>
      </c>
      <c r="D29" s="376" t="s">
        <v>62</v>
      </c>
      <c r="E29" s="343">
        <v>6</v>
      </c>
      <c r="F29" s="376" t="s">
        <v>32</v>
      </c>
      <c r="G29" s="28">
        <v>1</v>
      </c>
      <c r="H29" s="527" t="s">
        <v>1079</v>
      </c>
      <c r="I29" s="28">
        <v>3</v>
      </c>
      <c r="J29" s="505" t="s">
        <v>1104</v>
      </c>
      <c r="K29" s="28">
        <v>5</v>
      </c>
      <c r="L29" s="505" t="s">
        <v>1187</v>
      </c>
    </row>
    <row r="30" spans="1:12" ht="12.75" customHeight="1">
      <c r="A30" s="28" t="s">
        <v>614</v>
      </c>
      <c r="B30" s="340" t="s">
        <v>21</v>
      </c>
      <c r="C30" s="343">
        <v>11</v>
      </c>
      <c r="D30" s="375" t="s">
        <v>63</v>
      </c>
      <c r="E30" s="343">
        <v>11</v>
      </c>
      <c r="F30" s="375" t="s">
        <v>33</v>
      </c>
      <c r="G30" s="28">
        <v>2</v>
      </c>
      <c r="H30" s="527" t="s">
        <v>1080</v>
      </c>
      <c r="I30" s="28">
        <v>2</v>
      </c>
      <c r="J30" s="505" t="s">
        <v>1080</v>
      </c>
      <c r="K30" s="28">
        <v>4</v>
      </c>
      <c r="L30" s="505" t="s">
        <v>1188</v>
      </c>
    </row>
    <row r="31" spans="1:12" ht="12.75" customHeight="1">
      <c r="A31" s="28" t="s">
        <v>615</v>
      </c>
      <c r="B31" s="340" t="s">
        <v>21</v>
      </c>
      <c r="C31" s="369">
        <v>0</v>
      </c>
      <c r="D31" s="369">
        <v>0</v>
      </c>
      <c r="E31" s="369">
        <v>0</v>
      </c>
      <c r="F31" s="369">
        <v>0</v>
      </c>
      <c r="G31" s="28"/>
      <c r="H31" s="28"/>
      <c r="I31" s="28"/>
      <c r="J31" s="28"/>
      <c r="K31" s="28"/>
      <c r="L31" s="28"/>
    </row>
    <row r="32" spans="1:12" ht="12.75" customHeight="1">
      <c r="A32" s="367" t="s">
        <v>934</v>
      </c>
      <c r="B32" s="340" t="s">
        <v>21</v>
      </c>
      <c r="C32" s="343">
        <v>11</v>
      </c>
      <c r="D32" s="377" t="s">
        <v>61</v>
      </c>
      <c r="E32" s="343">
        <v>8</v>
      </c>
      <c r="F32" s="378" t="s">
        <v>34</v>
      </c>
      <c r="G32" s="82"/>
      <c r="H32" s="82"/>
      <c r="I32" s="28"/>
      <c r="J32" s="28"/>
      <c r="K32" s="28"/>
      <c r="L32" s="28"/>
    </row>
    <row r="33" spans="1:12" ht="12.75" customHeight="1">
      <c r="A33" s="367" t="s">
        <v>935</v>
      </c>
      <c r="B33" s="340" t="s">
        <v>21</v>
      </c>
      <c r="C33" s="343">
        <v>1</v>
      </c>
      <c r="D33" s="375" t="s">
        <v>25</v>
      </c>
      <c r="E33" s="343">
        <v>1</v>
      </c>
      <c r="F33" s="375" t="s">
        <v>35</v>
      </c>
      <c r="G33" s="82"/>
      <c r="H33" s="82"/>
      <c r="I33" s="28"/>
      <c r="J33" s="28"/>
      <c r="K33" s="28"/>
      <c r="L33" s="28"/>
    </row>
    <row r="34" spans="1:12" ht="7.5" customHeight="1">
      <c r="A34" s="64"/>
      <c r="B34" s="64"/>
      <c r="C34" s="310"/>
      <c r="D34" s="191"/>
      <c r="E34" s="310"/>
      <c r="F34" s="64"/>
      <c r="G34" s="64"/>
      <c r="H34" s="64"/>
      <c r="I34" s="54"/>
      <c r="J34" s="54"/>
      <c r="K34" s="54"/>
      <c r="L34" s="54"/>
    </row>
  </sheetData>
  <sheetProtection/>
  <mergeCells count="6">
    <mergeCell ref="B6:B7"/>
    <mergeCell ref="A2:L2"/>
    <mergeCell ref="A3:L3"/>
    <mergeCell ref="K6:L6"/>
    <mergeCell ref="I6:J6"/>
    <mergeCell ref="G6:H6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2"/>
  </sheetPr>
  <dimension ref="A1:G26"/>
  <sheetViews>
    <sheetView zoomScalePageLayoutView="0" workbookViewId="0" topLeftCell="A4">
      <selection activeCell="H12" sqref="H12"/>
    </sheetView>
  </sheetViews>
  <sheetFormatPr defaultColWidth="8.796875" defaultRowHeight="15"/>
  <cols>
    <col min="1" max="1" width="15.296875" style="8" customWidth="1"/>
    <col min="2" max="2" width="6.3984375" style="8" customWidth="1"/>
    <col min="3" max="4" width="6.796875" style="8" customWidth="1"/>
    <col min="5" max="6" width="7" style="8" customWidth="1"/>
    <col min="7" max="16384" width="8.8984375" style="8" customWidth="1"/>
  </cols>
  <sheetData>
    <row r="1" spans="1:6" ht="15.75" customHeight="1">
      <c r="A1" s="8" t="s">
        <v>616</v>
      </c>
      <c r="C1" s="9"/>
      <c r="D1" s="9"/>
      <c r="E1" s="9"/>
      <c r="F1" s="9"/>
    </row>
    <row r="2" spans="1:6" ht="25.5" customHeight="1">
      <c r="A2" s="646" t="s">
        <v>617</v>
      </c>
      <c r="B2" s="646"/>
      <c r="C2" s="646"/>
      <c r="D2" s="646"/>
      <c r="E2" s="646"/>
      <c r="F2" s="646"/>
    </row>
    <row r="3" spans="1:6" ht="21" customHeight="1">
      <c r="A3" s="11" t="s">
        <v>1137</v>
      </c>
      <c r="B3" s="71"/>
      <c r="C3" s="71"/>
      <c r="D3" s="71"/>
      <c r="E3" s="71"/>
      <c r="F3" s="71"/>
    </row>
    <row r="4" spans="1:6" ht="9.75" customHeight="1">
      <c r="A4" s="11"/>
      <c r="B4" s="71"/>
      <c r="C4" s="71"/>
      <c r="D4" s="71"/>
      <c r="E4" s="71"/>
      <c r="F4" s="71"/>
    </row>
    <row r="5" ht="21.75" customHeight="1">
      <c r="F5" s="49" t="s">
        <v>618</v>
      </c>
    </row>
    <row r="6" spans="1:6" ht="20.25" customHeight="1">
      <c r="A6" s="243"/>
      <c r="B6" s="652" t="s">
        <v>257</v>
      </c>
      <c r="C6" s="660" t="s">
        <v>619</v>
      </c>
      <c r="D6" s="661"/>
      <c r="E6" s="660" t="s">
        <v>622</v>
      </c>
      <c r="F6" s="661"/>
    </row>
    <row r="7" spans="1:6" ht="27" customHeight="1">
      <c r="A7" s="68"/>
      <c r="B7" s="653"/>
      <c r="C7" s="260" t="s">
        <v>620</v>
      </c>
      <c r="D7" s="260" t="s">
        <v>621</v>
      </c>
      <c r="E7" s="260" t="s">
        <v>620</v>
      </c>
      <c r="F7" s="260" t="s">
        <v>621</v>
      </c>
    </row>
    <row r="8" spans="1:6" ht="7.5" customHeight="1">
      <c r="A8" s="93"/>
      <c r="B8" s="172"/>
      <c r="C8" s="90"/>
      <c r="D8" s="90"/>
      <c r="E8" s="90"/>
      <c r="F8" s="90"/>
    </row>
    <row r="9" spans="1:6" ht="22.5" customHeight="1">
      <c r="A9" s="80" t="s">
        <v>237</v>
      </c>
      <c r="B9" s="269">
        <f>SUM(B10:B24)</f>
        <v>405</v>
      </c>
      <c r="C9" s="428">
        <f>SUM(C10:C24)</f>
        <v>176</v>
      </c>
      <c r="D9" s="428">
        <f>SUM(D10:D24)</f>
        <v>9</v>
      </c>
      <c r="E9" s="428">
        <f>SUM(E10:E24)</f>
        <v>220</v>
      </c>
      <c r="F9" s="429" t="s">
        <v>29</v>
      </c>
    </row>
    <row r="10" spans="1:7" ht="18" customHeight="1">
      <c r="A10" s="217" t="s">
        <v>365</v>
      </c>
      <c r="B10" s="301">
        <f aca="true" t="shared" si="0" ref="B10:B24">C10+D10+E10</f>
        <v>118</v>
      </c>
      <c r="C10" s="430">
        <v>70</v>
      </c>
      <c r="D10" s="431">
        <v>0</v>
      </c>
      <c r="E10" s="430">
        <v>48</v>
      </c>
      <c r="F10" s="432" t="s">
        <v>29</v>
      </c>
      <c r="G10" s="202"/>
    </row>
    <row r="11" spans="1:7" ht="18" customHeight="1">
      <c r="A11" s="217" t="s">
        <v>366</v>
      </c>
      <c r="B11" s="301">
        <f t="shared" si="0"/>
        <v>43</v>
      </c>
      <c r="C11" s="430">
        <v>20</v>
      </c>
      <c r="D11" s="431">
        <v>0</v>
      </c>
      <c r="E11" s="430">
        <v>23</v>
      </c>
      <c r="F11" s="432" t="s">
        <v>29</v>
      </c>
      <c r="G11" s="202"/>
    </row>
    <row r="12" spans="1:6" ht="18" customHeight="1">
      <c r="A12" s="217" t="s">
        <v>367</v>
      </c>
      <c r="B12" s="301">
        <f t="shared" si="0"/>
        <v>7</v>
      </c>
      <c r="C12" s="431">
        <v>0</v>
      </c>
      <c r="D12" s="431">
        <v>0</v>
      </c>
      <c r="E12" s="430">
        <v>7</v>
      </c>
      <c r="F12" s="432" t="s">
        <v>29</v>
      </c>
    </row>
    <row r="13" spans="1:6" ht="18" customHeight="1">
      <c r="A13" s="217" t="s">
        <v>368</v>
      </c>
      <c r="B13" s="301">
        <f t="shared" si="0"/>
        <v>14</v>
      </c>
      <c r="C13" s="430">
        <v>9</v>
      </c>
      <c r="D13" s="431">
        <v>0</v>
      </c>
      <c r="E13" s="430">
        <v>5</v>
      </c>
      <c r="F13" s="432" t="s">
        <v>29</v>
      </c>
    </row>
    <row r="14" spans="1:6" ht="18" customHeight="1">
      <c r="A14" s="217" t="s">
        <v>369</v>
      </c>
      <c r="B14" s="301">
        <f t="shared" si="0"/>
        <v>11</v>
      </c>
      <c r="C14" s="431">
        <v>0</v>
      </c>
      <c r="D14" s="430">
        <v>3</v>
      </c>
      <c r="E14" s="430">
        <v>8</v>
      </c>
      <c r="F14" s="432" t="s">
        <v>29</v>
      </c>
    </row>
    <row r="15" spans="1:6" ht="18" customHeight="1">
      <c r="A15" s="217" t="s">
        <v>370</v>
      </c>
      <c r="B15" s="301">
        <f t="shared" si="0"/>
        <v>6</v>
      </c>
      <c r="C15" s="431">
        <v>0</v>
      </c>
      <c r="D15" s="431">
        <v>0</v>
      </c>
      <c r="E15" s="431">
        <v>6</v>
      </c>
      <c r="F15" s="432" t="s">
        <v>29</v>
      </c>
    </row>
    <row r="16" spans="1:6" ht="18" customHeight="1">
      <c r="A16" s="217" t="s">
        <v>371</v>
      </c>
      <c r="B16" s="301">
        <f t="shared" si="0"/>
        <v>64</v>
      </c>
      <c r="C16" s="433">
        <v>23</v>
      </c>
      <c r="D16" s="431">
        <v>0</v>
      </c>
      <c r="E16" s="430">
        <v>41</v>
      </c>
      <c r="F16" s="432" t="s">
        <v>29</v>
      </c>
    </row>
    <row r="17" spans="1:6" ht="18" customHeight="1">
      <c r="A17" s="217" t="s">
        <v>372</v>
      </c>
      <c r="B17" s="301">
        <f t="shared" si="0"/>
        <v>19</v>
      </c>
      <c r="C17" s="430">
        <v>8</v>
      </c>
      <c r="D17" s="431">
        <v>0</v>
      </c>
      <c r="E17" s="430">
        <v>11</v>
      </c>
      <c r="F17" s="432" t="s">
        <v>29</v>
      </c>
    </row>
    <row r="18" spans="1:6" ht="18" customHeight="1">
      <c r="A18" s="217" t="s">
        <v>373</v>
      </c>
      <c r="B18" s="301">
        <f t="shared" si="0"/>
        <v>13</v>
      </c>
      <c r="C18" s="431">
        <v>6</v>
      </c>
      <c r="D18" s="431">
        <v>1</v>
      </c>
      <c r="E18" s="325">
        <v>6</v>
      </c>
      <c r="F18" s="432" t="s">
        <v>29</v>
      </c>
    </row>
    <row r="19" spans="1:6" ht="18" customHeight="1">
      <c r="A19" s="217" t="s">
        <v>374</v>
      </c>
      <c r="B19" s="301">
        <f t="shared" si="0"/>
        <v>7</v>
      </c>
      <c r="C19" s="431">
        <v>2</v>
      </c>
      <c r="D19" s="431">
        <v>0</v>
      </c>
      <c r="E19" s="325">
        <v>5</v>
      </c>
      <c r="F19" s="432" t="s">
        <v>29</v>
      </c>
    </row>
    <row r="20" spans="1:6" ht="18" customHeight="1">
      <c r="A20" s="217" t="s">
        <v>375</v>
      </c>
      <c r="B20" s="301">
        <f t="shared" si="0"/>
        <v>23</v>
      </c>
      <c r="C20" s="434">
        <v>5</v>
      </c>
      <c r="D20" s="431">
        <v>0</v>
      </c>
      <c r="E20" s="325">
        <v>18</v>
      </c>
      <c r="F20" s="432" t="s">
        <v>29</v>
      </c>
    </row>
    <row r="21" spans="1:6" ht="18" customHeight="1">
      <c r="A21" s="217" t="s">
        <v>376</v>
      </c>
      <c r="B21" s="301">
        <f t="shared" si="0"/>
        <v>17</v>
      </c>
      <c r="C21" s="431">
        <v>5</v>
      </c>
      <c r="D21" s="431">
        <v>0</v>
      </c>
      <c r="E21" s="325">
        <v>12</v>
      </c>
      <c r="F21" s="432" t="s">
        <v>29</v>
      </c>
    </row>
    <row r="22" spans="1:6" ht="18" customHeight="1">
      <c r="A22" s="217" t="s">
        <v>377</v>
      </c>
      <c r="B22" s="301">
        <f t="shared" si="0"/>
        <v>42</v>
      </c>
      <c r="C22" s="434">
        <v>25</v>
      </c>
      <c r="D22" s="325">
        <v>5</v>
      </c>
      <c r="E22" s="325">
        <v>12</v>
      </c>
      <c r="F22" s="432" t="s">
        <v>29</v>
      </c>
    </row>
    <row r="23" spans="1:6" ht="18" customHeight="1">
      <c r="A23" s="217" t="s">
        <v>378</v>
      </c>
      <c r="B23" s="301">
        <f t="shared" si="0"/>
        <v>8</v>
      </c>
      <c r="C23" s="431">
        <v>0</v>
      </c>
      <c r="D23" s="431">
        <v>0</v>
      </c>
      <c r="E23" s="325">
        <v>8</v>
      </c>
      <c r="F23" s="432" t="s">
        <v>29</v>
      </c>
    </row>
    <row r="24" spans="1:6" ht="18" customHeight="1">
      <c r="A24" s="217" t="s">
        <v>379</v>
      </c>
      <c r="B24" s="301">
        <f t="shared" si="0"/>
        <v>13</v>
      </c>
      <c r="C24" s="325">
        <v>3</v>
      </c>
      <c r="D24" s="431">
        <v>0</v>
      </c>
      <c r="E24" s="325">
        <v>10</v>
      </c>
      <c r="F24" s="432" t="s">
        <v>29</v>
      </c>
    </row>
    <row r="25" spans="1:6" ht="7.5" customHeight="1">
      <c r="A25" s="64"/>
      <c r="B25" s="64"/>
      <c r="C25" s="427"/>
      <c r="D25" s="427"/>
      <c r="E25" s="427"/>
      <c r="F25" s="435"/>
    </row>
    <row r="26" spans="3:6" ht="12.75">
      <c r="C26" s="50"/>
      <c r="D26" s="50"/>
      <c r="E26" s="50"/>
      <c r="F26" s="50"/>
    </row>
  </sheetData>
  <sheetProtection/>
  <mergeCells count="4">
    <mergeCell ref="B6:B7"/>
    <mergeCell ref="C6:D6"/>
    <mergeCell ref="E6:F6"/>
    <mergeCell ref="A2:F2"/>
  </mergeCells>
  <printOptions horizontalCentered="1"/>
  <pageMargins left="0.35433070866141736" right="0.35433070866141736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&amp;P+56&amp;]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2:A33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7.796875" style="8" customWidth="1"/>
    <col min="2" max="16384" width="8.8984375" style="8" customWidth="1"/>
  </cols>
  <sheetData>
    <row r="1" ht="18" customHeight="1"/>
    <row r="2" ht="18" customHeight="1">
      <c r="A2" s="282"/>
    </row>
    <row r="3" ht="18" customHeight="1">
      <c r="A3" s="282"/>
    </row>
    <row r="4" ht="18" customHeight="1">
      <c r="A4" s="282"/>
    </row>
    <row r="5" ht="18" customHeight="1">
      <c r="A5" s="282"/>
    </row>
    <row r="6" ht="18" customHeight="1">
      <c r="A6" s="282"/>
    </row>
    <row r="7" ht="18" customHeight="1"/>
    <row r="8" ht="18" customHeight="1">
      <c r="A8" s="283"/>
    </row>
    <row r="9" ht="18" customHeight="1">
      <c r="A9" s="224"/>
    </row>
    <row r="10" ht="18" customHeight="1">
      <c r="A10" s="284"/>
    </row>
    <row r="11" ht="18" customHeight="1">
      <c r="A11" s="284"/>
    </row>
    <row r="12" ht="18" customHeight="1">
      <c r="A12" s="284"/>
    </row>
    <row r="13" ht="18" customHeight="1">
      <c r="A13" s="284"/>
    </row>
    <row r="14" ht="33" customHeight="1">
      <c r="A14" s="405" t="s">
        <v>624</v>
      </c>
    </row>
    <row r="15" ht="18" customHeight="1">
      <c r="A15" s="284"/>
    </row>
    <row r="16" ht="18" customHeight="1">
      <c r="A16" s="34"/>
    </row>
    <row r="17" ht="18" customHeight="1">
      <c r="A17" s="286"/>
    </row>
    <row r="18" ht="18" customHeight="1">
      <c r="A18" s="34"/>
    </row>
    <row r="19" ht="18" customHeight="1">
      <c r="A19" s="34"/>
    </row>
    <row r="20" ht="18" customHeight="1">
      <c r="A20" s="34"/>
    </row>
    <row r="21" ht="18" customHeight="1">
      <c r="A21" s="34"/>
    </row>
    <row r="22" ht="18" customHeight="1">
      <c r="A22" s="34"/>
    </row>
    <row r="23" ht="18" customHeight="1">
      <c r="A23" s="34"/>
    </row>
    <row r="24" ht="18" customHeight="1">
      <c r="A24" s="34"/>
    </row>
    <row r="25" ht="18" customHeight="1">
      <c r="A25" s="34"/>
    </row>
    <row r="26" ht="18" customHeight="1">
      <c r="A26" s="34"/>
    </row>
    <row r="27" ht="18" customHeight="1">
      <c r="A27" s="34"/>
    </row>
    <row r="28" ht="18" customHeight="1"/>
    <row r="29" ht="18" customHeight="1"/>
    <row r="30" ht="18" customHeight="1"/>
    <row r="31" ht="18" customHeight="1"/>
    <row r="32" ht="18" customHeight="1"/>
    <row r="33" ht="18" customHeight="1">
      <c r="A33" s="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printOptions horizontalCentered="1"/>
  <pageMargins left="0.5905511811023623" right="0.59055118110236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&amp;P+66&amp;]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G24"/>
  <sheetViews>
    <sheetView zoomScalePageLayoutView="0" workbookViewId="0" topLeftCell="A1">
      <selection activeCell="H19" sqref="H19"/>
    </sheetView>
  </sheetViews>
  <sheetFormatPr defaultColWidth="8.796875" defaultRowHeight="15"/>
  <cols>
    <col min="1" max="1" width="18.09765625" style="8" customWidth="1"/>
    <col min="2" max="2" width="6.19921875" style="8" customWidth="1"/>
    <col min="3" max="3" width="6.09765625" style="8" customWidth="1"/>
    <col min="4" max="4" width="6.19921875" style="8" customWidth="1"/>
    <col min="5" max="6" width="6.3984375" style="8" customWidth="1"/>
    <col min="7" max="16384" width="8.8984375" style="8" customWidth="1"/>
  </cols>
  <sheetData>
    <row r="1" ht="14.25" customHeight="1">
      <c r="A1" s="8" t="s">
        <v>623</v>
      </c>
    </row>
    <row r="2" spans="1:6" ht="23.25" customHeight="1">
      <c r="A2" s="683" t="s">
        <v>625</v>
      </c>
      <c r="B2" s="683"/>
      <c r="C2" s="683"/>
      <c r="D2" s="683"/>
      <c r="E2" s="683"/>
      <c r="F2" s="683"/>
    </row>
    <row r="3" spans="1:6" ht="20.25">
      <c r="A3" s="646" t="s">
        <v>626</v>
      </c>
      <c r="B3" s="646"/>
      <c r="C3" s="646"/>
      <c r="D3" s="646"/>
      <c r="E3" s="646"/>
      <c r="F3" s="646"/>
    </row>
    <row r="4" spans="1:6" ht="9.75" customHeight="1">
      <c r="A4" s="84"/>
      <c r="B4" s="84"/>
      <c r="C4" s="84"/>
      <c r="D4" s="84"/>
      <c r="E4" s="84"/>
      <c r="F4" s="84"/>
    </row>
    <row r="5" spans="1:6" ht="21.75" customHeight="1">
      <c r="A5" s="71"/>
      <c r="F5" s="49" t="s">
        <v>627</v>
      </c>
    </row>
    <row r="6" spans="1:6" ht="27" customHeight="1">
      <c r="A6" s="253"/>
      <c r="B6" s="287" t="s">
        <v>180</v>
      </c>
      <c r="C6" s="287" t="s">
        <v>1029</v>
      </c>
      <c r="D6" s="287" t="s">
        <v>1066</v>
      </c>
      <c r="E6" s="287" t="s">
        <v>1090</v>
      </c>
      <c r="F6" s="287" t="s">
        <v>1136</v>
      </c>
    </row>
    <row r="7" spans="1:6" ht="7.5" customHeight="1">
      <c r="A7" s="82"/>
      <c r="B7" s="288"/>
      <c r="C7" s="288"/>
      <c r="D7" s="288"/>
      <c r="E7" s="288"/>
      <c r="F7" s="288"/>
    </row>
    <row r="8" spans="1:6" ht="21" customHeight="1">
      <c r="A8" s="80" t="s">
        <v>1063</v>
      </c>
      <c r="B8" s="379">
        <f>SUM(B9:B16)</f>
        <v>204350</v>
      </c>
      <c r="C8" s="379">
        <f>SUM(C9:C16)</f>
        <v>271884</v>
      </c>
      <c r="D8" s="379">
        <f>SUM(D9:D16)</f>
        <v>410505</v>
      </c>
      <c r="E8" s="379">
        <f>SUM(E9:E16)</f>
        <v>482550</v>
      </c>
      <c r="F8" s="379">
        <f>SUM(F9:F16)</f>
        <v>591929</v>
      </c>
    </row>
    <row r="9" spans="1:6" ht="16.5" customHeight="1">
      <c r="A9" s="82" t="s">
        <v>16</v>
      </c>
      <c r="B9" s="380"/>
      <c r="C9" s="380"/>
      <c r="D9" s="380"/>
      <c r="E9" s="380"/>
      <c r="F9" s="380"/>
    </row>
    <row r="10" spans="1:6" ht="6.75" customHeight="1">
      <c r="A10" s="82"/>
      <c r="B10" s="380"/>
      <c r="C10" s="380"/>
      <c r="D10" s="380"/>
      <c r="E10" s="380"/>
      <c r="F10" s="380"/>
    </row>
    <row r="11" spans="1:6" ht="25.5">
      <c r="A11" s="86" t="s">
        <v>628</v>
      </c>
      <c r="B11" s="381">
        <v>17088</v>
      </c>
      <c r="C11" s="381">
        <v>24259</v>
      </c>
      <c r="D11" s="381">
        <v>36971</v>
      </c>
      <c r="E11" s="381">
        <v>4873</v>
      </c>
      <c r="F11" s="381">
        <v>5319</v>
      </c>
    </row>
    <row r="12" spans="1:6" ht="21.75" customHeight="1">
      <c r="A12" s="82" t="s">
        <v>629</v>
      </c>
      <c r="B12" s="380">
        <v>10674</v>
      </c>
      <c r="C12" s="380">
        <v>15883</v>
      </c>
      <c r="D12" s="380">
        <v>20803</v>
      </c>
      <c r="E12" s="380">
        <v>21234</v>
      </c>
      <c r="F12" s="380">
        <v>25922</v>
      </c>
    </row>
    <row r="13" spans="1:6" ht="21.75" customHeight="1">
      <c r="A13" s="82" t="s">
        <v>630</v>
      </c>
      <c r="B13" s="380">
        <v>58</v>
      </c>
      <c r="C13" s="380">
        <v>35</v>
      </c>
      <c r="D13" s="380">
        <v>7</v>
      </c>
      <c r="E13" s="380">
        <v>4</v>
      </c>
      <c r="F13" s="380">
        <v>4</v>
      </c>
    </row>
    <row r="14" spans="1:6" ht="21.75" customHeight="1">
      <c r="A14" s="82" t="s">
        <v>631</v>
      </c>
      <c r="B14" s="380">
        <v>27528</v>
      </c>
      <c r="C14" s="380">
        <v>41698</v>
      </c>
      <c r="D14" s="380">
        <v>43058</v>
      </c>
      <c r="E14" s="380">
        <v>55574</v>
      </c>
      <c r="F14" s="380">
        <v>64049</v>
      </c>
    </row>
    <row r="15" spans="1:6" ht="21.75" customHeight="1">
      <c r="A15" s="82" t="s">
        <v>632</v>
      </c>
      <c r="B15" s="380">
        <v>10257</v>
      </c>
      <c r="C15" s="380">
        <v>11054</v>
      </c>
      <c r="D15" s="380">
        <v>20569</v>
      </c>
      <c r="E15" s="380">
        <v>71427</v>
      </c>
      <c r="F15" s="380">
        <v>47525</v>
      </c>
    </row>
    <row r="16" spans="1:6" ht="21.75" customHeight="1">
      <c r="A16" s="82" t="s">
        <v>633</v>
      </c>
      <c r="B16" s="380">
        <v>138745</v>
      </c>
      <c r="C16" s="380">
        <v>178955</v>
      </c>
      <c r="D16" s="380">
        <v>289097</v>
      </c>
      <c r="E16" s="380">
        <v>329438</v>
      </c>
      <c r="F16" s="380">
        <v>449110</v>
      </c>
    </row>
    <row r="17" spans="1:6" ht="19.5" customHeight="1">
      <c r="A17" s="82"/>
      <c r="B17" s="204"/>
      <c r="C17" s="204"/>
      <c r="D17" s="204"/>
      <c r="E17" s="204"/>
      <c r="F17" s="204"/>
    </row>
    <row r="18" spans="1:6" ht="18.75" customHeight="1">
      <c r="A18" s="80" t="s">
        <v>940</v>
      </c>
      <c r="B18" s="379">
        <f>SUM(B20:B21)</f>
        <v>140485</v>
      </c>
      <c r="C18" s="379">
        <f>SUM(C20:C21)</f>
        <v>188888</v>
      </c>
      <c r="D18" s="379">
        <f>SUM(D20:D21)</f>
        <v>249764</v>
      </c>
      <c r="E18" s="379">
        <f>SUM(E20:E21)</f>
        <v>363805</v>
      </c>
      <c r="F18" s="379">
        <f>SUM(F20:F21)</f>
        <v>452413</v>
      </c>
    </row>
    <row r="19" spans="1:7" ht="16.5" customHeight="1">
      <c r="A19" s="82" t="s">
        <v>23</v>
      </c>
      <c r="B19" s="380"/>
      <c r="C19" s="380"/>
      <c r="D19" s="380"/>
      <c r="E19" s="380"/>
      <c r="F19" s="380"/>
      <c r="G19" s="165"/>
    </row>
    <row r="20" spans="1:7" ht="21.75" customHeight="1">
      <c r="A20" s="82" t="s">
        <v>634</v>
      </c>
      <c r="B20" s="380">
        <v>10373</v>
      </c>
      <c r="C20" s="380">
        <v>32106</v>
      </c>
      <c r="D20" s="380">
        <v>17717</v>
      </c>
      <c r="E20" s="380">
        <v>23330</v>
      </c>
      <c r="F20" s="380">
        <v>21115</v>
      </c>
      <c r="G20" s="165"/>
    </row>
    <row r="21" spans="1:7" ht="21.75" customHeight="1">
      <c r="A21" s="82" t="s">
        <v>635</v>
      </c>
      <c r="B21" s="380">
        <v>130112</v>
      </c>
      <c r="C21" s="380">
        <v>156782</v>
      </c>
      <c r="D21" s="380">
        <v>232047</v>
      </c>
      <c r="E21" s="380">
        <v>340475</v>
      </c>
      <c r="F21" s="380">
        <v>431298</v>
      </c>
      <c r="G21" s="165"/>
    </row>
    <row r="22" spans="1:6" ht="9.75" customHeight="1">
      <c r="A22" s="82"/>
      <c r="B22" s="83"/>
      <c r="C22" s="83"/>
      <c r="D22" s="83"/>
      <c r="E22" s="83"/>
      <c r="F22" s="83"/>
    </row>
    <row r="23" spans="1:6" ht="16.5" customHeight="1">
      <c r="A23" s="80" t="s">
        <v>636</v>
      </c>
      <c r="B23" s="382" t="s">
        <v>188</v>
      </c>
      <c r="C23" s="382" t="s">
        <v>1085</v>
      </c>
      <c r="D23" s="382" t="s">
        <v>1106</v>
      </c>
      <c r="E23" s="382" t="s">
        <v>1107</v>
      </c>
      <c r="F23" s="382" t="s">
        <v>1177</v>
      </c>
    </row>
    <row r="24" spans="1:6" ht="9.75" customHeight="1">
      <c r="A24" s="64"/>
      <c r="B24" s="32"/>
      <c r="C24" s="32"/>
      <c r="D24" s="32"/>
      <c r="E24" s="32"/>
      <c r="F24" s="32"/>
    </row>
  </sheetData>
  <sheetProtection/>
  <mergeCells count="2">
    <mergeCell ref="A2:F2"/>
    <mergeCell ref="A3:F3"/>
  </mergeCells>
  <printOptions horizontalCentered="1"/>
  <pageMargins left="0.4724409448818898" right="0.4724409448818898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&amp;P+68&amp;]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G32"/>
  <sheetViews>
    <sheetView zoomScalePageLayoutView="0" workbookViewId="0" topLeftCell="A10">
      <selection activeCell="F8" sqref="F8"/>
    </sheetView>
  </sheetViews>
  <sheetFormatPr defaultColWidth="8.796875" defaultRowHeight="15"/>
  <cols>
    <col min="1" max="1" width="17.296875" style="8" customWidth="1"/>
    <col min="2" max="2" width="6.3984375" style="297" customWidth="1"/>
    <col min="3" max="3" width="6.09765625" style="297" bestFit="1" customWidth="1"/>
    <col min="4" max="5" width="6.3984375" style="297" customWidth="1"/>
    <col min="6" max="6" width="6.69921875" style="297" customWidth="1"/>
    <col min="7" max="16384" width="8.8984375" style="8" customWidth="1"/>
  </cols>
  <sheetData>
    <row r="1" ht="15" customHeight="1">
      <c r="A1" s="8" t="s">
        <v>637</v>
      </c>
    </row>
    <row r="2" spans="1:6" ht="25.5" customHeight="1">
      <c r="A2" s="658" t="s">
        <v>638</v>
      </c>
      <c r="B2" s="658"/>
      <c r="C2" s="658"/>
      <c r="D2" s="658"/>
      <c r="E2" s="658"/>
      <c r="F2" s="658"/>
    </row>
    <row r="3" spans="1:6" ht="20.25" customHeight="1">
      <c r="A3" s="645" t="s">
        <v>639</v>
      </c>
      <c r="B3" s="645"/>
      <c r="C3" s="645"/>
      <c r="D3" s="645"/>
      <c r="E3" s="645"/>
      <c r="F3" s="645"/>
    </row>
    <row r="4" spans="1:6" ht="9.75" customHeight="1">
      <c r="A4" s="29"/>
      <c r="B4" s="29"/>
      <c r="C4" s="29"/>
      <c r="D4" s="29"/>
      <c r="E4" s="29"/>
      <c r="F4" s="29"/>
    </row>
    <row r="5" ht="21.75" customHeight="1">
      <c r="F5" s="49" t="s">
        <v>627</v>
      </c>
    </row>
    <row r="6" spans="1:7" ht="27" customHeight="1">
      <c r="A6" s="253"/>
      <c r="B6" s="298" t="s">
        <v>180</v>
      </c>
      <c r="C6" s="298" t="s">
        <v>1029</v>
      </c>
      <c r="D6" s="298" t="s">
        <v>1066</v>
      </c>
      <c r="E6" s="298" t="s">
        <v>1090</v>
      </c>
      <c r="F6" s="298" t="s">
        <v>1136</v>
      </c>
      <c r="G6" s="50"/>
    </row>
    <row r="7" spans="1:7" ht="7.5" customHeight="1">
      <c r="A7" s="82"/>
      <c r="B7" s="299"/>
      <c r="C7" s="299"/>
      <c r="D7" s="493"/>
      <c r="E7" s="493"/>
      <c r="F7" s="493"/>
      <c r="G7" s="50"/>
    </row>
    <row r="8" spans="1:7" ht="21" customHeight="1">
      <c r="A8" s="347" t="s">
        <v>937</v>
      </c>
      <c r="B8" s="383">
        <f>B10+B15+B16+B17</f>
        <v>38527.414000000004</v>
      </c>
      <c r="C8" s="383">
        <f>C10+C15+C16+C17</f>
        <v>37662.84</v>
      </c>
      <c r="D8" s="383">
        <f>D10+D15+D16+D17</f>
        <v>54147.51</v>
      </c>
      <c r="E8" s="383">
        <f>E10+E15+E16+E17</f>
        <v>70066.51000000001</v>
      </c>
      <c r="F8" s="383">
        <f>F10+F15+F16+F17</f>
        <v>89714.05</v>
      </c>
      <c r="G8" s="50"/>
    </row>
    <row r="9" spans="1:7" ht="15.75" customHeight="1">
      <c r="A9" s="28" t="s">
        <v>640</v>
      </c>
      <c r="B9" s="22"/>
      <c r="C9" s="22"/>
      <c r="D9" s="22"/>
      <c r="E9" s="22"/>
      <c r="F9" s="22"/>
      <c r="G9" s="50"/>
    </row>
    <row r="10" spans="1:7" ht="15.75" customHeight="1">
      <c r="A10" s="28" t="s">
        <v>641</v>
      </c>
      <c r="B10" s="22">
        <f>SUM(B12:B14)</f>
        <v>6555.104</v>
      </c>
      <c r="C10" s="22">
        <f>SUM(C12:C14)</f>
        <v>7851.24</v>
      </c>
      <c r="D10" s="22">
        <f>SUM(D12:D14)</f>
        <v>6102.97</v>
      </c>
      <c r="E10" s="22">
        <f>SUM(E12:E14)</f>
        <v>8213.24</v>
      </c>
      <c r="F10" s="22">
        <f>SUM(F12:F14)</f>
        <v>14503.99</v>
      </c>
      <c r="G10" s="50"/>
    </row>
    <row r="11" spans="1:7" ht="15.75" customHeight="1">
      <c r="A11" s="28" t="s">
        <v>642</v>
      </c>
      <c r="B11" s="384">
        <v>0</v>
      </c>
      <c r="C11" s="384">
        <v>0</v>
      </c>
      <c r="D11" s="384">
        <v>0</v>
      </c>
      <c r="E11" s="384">
        <v>0</v>
      </c>
      <c r="F11" s="384">
        <v>0</v>
      </c>
      <c r="G11" s="50"/>
    </row>
    <row r="12" spans="1:7" ht="15.75" customHeight="1">
      <c r="A12" s="28" t="s">
        <v>1193</v>
      </c>
      <c r="B12" s="22">
        <v>3115.404</v>
      </c>
      <c r="C12" s="22">
        <v>4917.47</v>
      </c>
      <c r="D12" s="22">
        <v>5262.91</v>
      </c>
      <c r="E12" s="22">
        <v>3677.47</v>
      </c>
      <c r="F12" s="22">
        <v>8031.01</v>
      </c>
      <c r="G12" s="50"/>
    </row>
    <row r="13" spans="1:7" ht="15.75" customHeight="1">
      <c r="A13" s="28" t="s">
        <v>643</v>
      </c>
      <c r="B13" s="22">
        <v>3152.5</v>
      </c>
      <c r="C13" s="22">
        <v>2879.18</v>
      </c>
      <c r="D13" s="22">
        <v>791.42</v>
      </c>
      <c r="E13" s="22">
        <v>4535.77</v>
      </c>
      <c r="F13" s="22">
        <v>4763.31</v>
      </c>
      <c r="G13" s="50"/>
    </row>
    <row r="14" spans="1:7" ht="15.75" customHeight="1">
      <c r="A14" s="28" t="s">
        <v>644</v>
      </c>
      <c r="B14" s="22">
        <v>287.2</v>
      </c>
      <c r="C14" s="22">
        <v>54.59</v>
      </c>
      <c r="D14" s="22">
        <v>48.64</v>
      </c>
      <c r="E14" s="384">
        <v>0</v>
      </c>
      <c r="F14" s="384">
        <v>1709.67</v>
      </c>
      <c r="G14" s="50"/>
    </row>
    <row r="15" spans="1:7" ht="15.75" customHeight="1">
      <c r="A15" s="28" t="s">
        <v>645</v>
      </c>
      <c r="B15" s="22">
        <v>5872.83</v>
      </c>
      <c r="C15" s="22">
        <v>2720.33</v>
      </c>
      <c r="D15" s="22">
        <v>3310.04</v>
      </c>
      <c r="E15" s="22">
        <v>3310.04</v>
      </c>
      <c r="F15" s="22">
        <v>1194.81</v>
      </c>
      <c r="G15" s="50"/>
    </row>
    <row r="16" spans="1:7" ht="15.75" customHeight="1">
      <c r="A16" s="28" t="s">
        <v>646</v>
      </c>
      <c r="B16" s="22">
        <v>26099.48</v>
      </c>
      <c r="C16" s="22">
        <v>27091.27</v>
      </c>
      <c r="D16" s="22">
        <v>44734.5</v>
      </c>
      <c r="E16" s="22">
        <v>58543.23</v>
      </c>
      <c r="F16" s="22">
        <v>74015.25</v>
      </c>
      <c r="G16" s="50"/>
    </row>
    <row r="17" spans="1:7" ht="15.75" customHeight="1">
      <c r="A17" s="28" t="s">
        <v>936</v>
      </c>
      <c r="B17" s="384">
        <v>0</v>
      </c>
      <c r="C17" s="384">
        <v>0</v>
      </c>
      <c r="D17" s="384">
        <v>0</v>
      </c>
      <c r="E17" s="384">
        <v>0</v>
      </c>
      <c r="F17" s="384">
        <v>0</v>
      </c>
      <c r="G17" s="50"/>
    </row>
    <row r="18" spans="1:7" ht="18" customHeight="1">
      <c r="A18" s="347" t="s">
        <v>938</v>
      </c>
      <c r="B18" s="383">
        <f>B19+B20</f>
        <v>34246.45</v>
      </c>
      <c r="C18" s="383">
        <f>C19+C20</f>
        <v>34545.450000000004</v>
      </c>
      <c r="D18" s="383">
        <f>D19+D20</f>
        <v>50837.47</v>
      </c>
      <c r="E18" s="383">
        <f>E19+E20</f>
        <v>65087.91</v>
      </c>
      <c r="F18" s="383">
        <f>F19+F20</f>
        <v>82908.98</v>
      </c>
      <c r="G18" s="50"/>
    </row>
    <row r="19" spans="1:7" ht="16.5" customHeight="1">
      <c r="A19" s="28" t="s">
        <v>17</v>
      </c>
      <c r="B19" s="22">
        <v>920.26</v>
      </c>
      <c r="C19" s="22">
        <v>278.36</v>
      </c>
      <c r="D19" s="22">
        <v>2453.14</v>
      </c>
      <c r="E19" s="22">
        <v>52.41</v>
      </c>
      <c r="F19" s="22">
        <v>1709.68</v>
      </c>
      <c r="G19" s="50"/>
    </row>
    <row r="20" spans="1:7" ht="16.5" customHeight="1">
      <c r="A20" s="28" t="s">
        <v>647</v>
      </c>
      <c r="B20" s="22">
        <f>SUM(B21:B22)</f>
        <v>33326.189999999995</v>
      </c>
      <c r="C20" s="22">
        <f>SUM(C21:C22)</f>
        <v>34267.090000000004</v>
      </c>
      <c r="D20" s="22">
        <v>48384.33</v>
      </c>
      <c r="E20" s="22">
        <v>65035.5</v>
      </c>
      <c r="F20" s="22">
        <f>SUM(F21:F22)</f>
        <v>81199.3</v>
      </c>
      <c r="G20" s="50"/>
    </row>
    <row r="21" spans="1:7" ht="16.5" customHeight="1">
      <c r="A21" s="28" t="s">
        <v>648</v>
      </c>
      <c r="B21" s="22">
        <v>155.99</v>
      </c>
      <c r="C21" s="22">
        <v>439.8</v>
      </c>
      <c r="D21" s="22">
        <v>2590.19</v>
      </c>
      <c r="E21" s="22">
        <v>511.82</v>
      </c>
      <c r="F21" s="22">
        <v>316.28</v>
      </c>
      <c r="G21" s="50"/>
    </row>
    <row r="22" spans="1:7" ht="16.5" customHeight="1">
      <c r="A22" s="28" t="s">
        <v>24</v>
      </c>
      <c r="B22" s="22">
        <f>SUM(B23:B25)</f>
        <v>33170.2</v>
      </c>
      <c r="C22" s="22">
        <f>SUM(C23:C25)</f>
        <v>33827.29</v>
      </c>
      <c r="D22" s="22">
        <f>SUM(D23:D25)</f>
        <v>45794.14</v>
      </c>
      <c r="E22" s="22">
        <v>64523.68</v>
      </c>
      <c r="F22" s="22">
        <v>80883.02</v>
      </c>
      <c r="G22" s="50"/>
    </row>
    <row r="23" spans="1:7" ht="16.5" customHeight="1">
      <c r="A23" s="28" t="s">
        <v>649</v>
      </c>
      <c r="B23" s="22">
        <v>844.82</v>
      </c>
      <c r="C23" s="22">
        <v>456.83</v>
      </c>
      <c r="D23" s="22">
        <v>767.12</v>
      </c>
      <c r="E23" s="22">
        <v>1056.04</v>
      </c>
      <c r="F23" s="22">
        <v>1063.11</v>
      </c>
      <c r="G23" s="50"/>
    </row>
    <row r="24" spans="1:7" ht="16.5" customHeight="1">
      <c r="A24" s="28" t="s">
        <v>650</v>
      </c>
      <c r="B24" s="22">
        <v>21325.32</v>
      </c>
      <c r="C24" s="22">
        <v>25090.79</v>
      </c>
      <c r="D24" s="22">
        <v>36368.6</v>
      </c>
      <c r="E24" s="22">
        <v>49282.08</v>
      </c>
      <c r="F24" s="22">
        <v>53649.18</v>
      </c>
      <c r="G24" s="50"/>
    </row>
    <row r="25" spans="1:7" ht="16.5" customHeight="1">
      <c r="A25" s="28" t="s">
        <v>651</v>
      </c>
      <c r="B25" s="22">
        <v>11000.06</v>
      </c>
      <c r="C25" s="22">
        <v>8279.67</v>
      </c>
      <c r="D25" s="22">
        <v>8658.42</v>
      </c>
      <c r="E25" s="22">
        <v>14185.56</v>
      </c>
      <c r="F25" s="22">
        <v>26170.73</v>
      </c>
      <c r="G25" s="50"/>
    </row>
    <row r="26" spans="1:7" ht="16.5" customHeight="1">
      <c r="A26" s="28" t="s">
        <v>652</v>
      </c>
      <c r="B26" s="385"/>
      <c r="C26" s="385"/>
      <c r="D26" s="385"/>
      <c r="E26" s="385"/>
      <c r="F26" s="385"/>
      <c r="G26" s="50"/>
    </row>
    <row r="27" spans="1:7" ht="18.75" customHeight="1">
      <c r="A27" s="347" t="s">
        <v>939</v>
      </c>
      <c r="B27" s="386" t="s">
        <v>189</v>
      </c>
      <c r="C27" s="386" t="s">
        <v>1036</v>
      </c>
      <c r="D27" s="386" t="s">
        <v>1084</v>
      </c>
      <c r="E27" s="386" t="s">
        <v>1108</v>
      </c>
      <c r="F27" s="386" t="s">
        <v>1176</v>
      </c>
      <c r="G27" s="494"/>
    </row>
    <row r="28" spans="1:7" ht="6.75" customHeight="1">
      <c r="A28" s="62"/>
      <c r="B28" s="300"/>
      <c r="C28" s="300"/>
      <c r="D28" s="495"/>
      <c r="E28" s="495"/>
      <c r="F28" s="495"/>
      <c r="G28" s="50"/>
    </row>
    <row r="29" spans="1:7" ht="19.5" customHeight="1">
      <c r="A29" s="530"/>
      <c r="F29" s="487"/>
      <c r="G29" s="50"/>
    </row>
    <row r="30" spans="6:7" ht="12.75">
      <c r="F30" s="487"/>
      <c r="G30" s="50"/>
    </row>
    <row r="31" spans="6:7" ht="12.75">
      <c r="F31" s="487"/>
      <c r="G31" s="50"/>
    </row>
    <row r="32" spans="6:7" ht="12.75">
      <c r="F32" s="487"/>
      <c r="G32" s="50"/>
    </row>
  </sheetData>
  <sheetProtection/>
  <mergeCells count="2">
    <mergeCell ref="A2:F2"/>
    <mergeCell ref="A3:F3"/>
  </mergeCells>
  <printOptions horizontalCentered="1"/>
  <pageMargins left="0.4724409448818898" right="0.4724409448818898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&amp;P+68&amp;]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7"/>
  </sheetPr>
  <dimension ref="A1:E27"/>
  <sheetViews>
    <sheetView zoomScalePageLayoutView="0" workbookViewId="0" topLeftCell="A1">
      <selection activeCell="G21" sqref="G21"/>
    </sheetView>
  </sheetViews>
  <sheetFormatPr defaultColWidth="8.796875" defaultRowHeight="15"/>
  <cols>
    <col min="1" max="1" width="18.8984375" style="8" customWidth="1"/>
    <col min="2" max="3" width="14.09765625" style="8" customWidth="1"/>
    <col min="4" max="4" width="10.796875" style="8" customWidth="1"/>
    <col min="5" max="5" width="14" style="8" customWidth="1"/>
    <col min="6" max="16384" width="8.8984375" style="8" customWidth="1"/>
  </cols>
  <sheetData>
    <row r="1" spans="1:3" ht="18" customHeight="1">
      <c r="A1" s="8" t="s">
        <v>653</v>
      </c>
      <c r="C1" s="9"/>
    </row>
    <row r="2" spans="1:3" ht="28.5" customHeight="1">
      <c r="A2" s="59" t="s">
        <v>654</v>
      </c>
      <c r="B2" s="59"/>
      <c r="C2" s="59"/>
    </row>
    <row r="3" spans="1:3" ht="21.75" customHeight="1">
      <c r="A3" s="247" t="s">
        <v>1138</v>
      </c>
      <c r="B3" s="71"/>
      <c r="C3" s="71"/>
    </row>
    <row r="4" spans="1:3" ht="9.75" customHeight="1">
      <c r="A4" s="247"/>
      <c r="B4" s="71"/>
      <c r="C4" s="71"/>
    </row>
    <row r="5" ht="22.5" customHeight="1">
      <c r="C5" s="49" t="s">
        <v>627</v>
      </c>
    </row>
    <row r="6" spans="1:3" ht="27" customHeight="1">
      <c r="A6" s="243"/>
      <c r="B6" s="295" t="s">
        <v>18</v>
      </c>
      <c r="C6" s="295" t="s">
        <v>19</v>
      </c>
    </row>
    <row r="7" spans="1:3" ht="7.5" customHeight="1">
      <c r="A7" s="243"/>
      <c r="B7" s="207"/>
      <c r="C7" s="207"/>
    </row>
    <row r="8" spans="1:5" ht="27" customHeight="1">
      <c r="A8" s="80" t="s">
        <v>237</v>
      </c>
      <c r="B8" s="208">
        <f>SUM(B9:B23)</f>
        <v>89714.05</v>
      </c>
      <c r="C8" s="208">
        <f>SUM(C9:C23)</f>
        <v>82908.98</v>
      </c>
      <c r="D8" s="296"/>
      <c r="E8" s="296"/>
    </row>
    <row r="9" spans="1:3" ht="18.75" customHeight="1">
      <c r="A9" s="166" t="s">
        <v>365</v>
      </c>
      <c r="B9" s="209">
        <v>7209.17</v>
      </c>
      <c r="C9" s="209">
        <v>6194.46</v>
      </c>
    </row>
    <row r="10" spans="1:3" ht="18.75" customHeight="1">
      <c r="A10" s="166" t="s">
        <v>366</v>
      </c>
      <c r="B10" s="209">
        <v>5928.06</v>
      </c>
      <c r="C10" s="209">
        <v>5388.3</v>
      </c>
    </row>
    <row r="11" spans="1:3" ht="18.75" customHeight="1">
      <c r="A11" s="166" t="s">
        <v>367</v>
      </c>
      <c r="B11" s="209">
        <v>5463.44</v>
      </c>
      <c r="C11" s="209">
        <v>5172.92</v>
      </c>
    </row>
    <row r="12" spans="1:3" ht="18.75" customHeight="1">
      <c r="A12" s="166" t="s">
        <v>368</v>
      </c>
      <c r="B12" s="209">
        <v>4604.94</v>
      </c>
      <c r="C12" s="209">
        <v>4334.26</v>
      </c>
    </row>
    <row r="13" spans="1:3" ht="18.75" customHeight="1">
      <c r="A13" s="166" t="s">
        <v>369</v>
      </c>
      <c r="B13" s="209">
        <v>5555.07</v>
      </c>
      <c r="C13" s="209">
        <v>5343.08</v>
      </c>
    </row>
    <row r="14" spans="1:3" ht="18.75" customHeight="1">
      <c r="A14" s="166" t="s">
        <v>370</v>
      </c>
      <c r="B14" s="209">
        <v>5118.18</v>
      </c>
      <c r="C14" s="154">
        <v>4633.27</v>
      </c>
    </row>
    <row r="15" spans="1:3" ht="18.75" customHeight="1">
      <c r="A15" s="166" t="s">
        <v>371</v>
      </c>
      <c r="B15" s="209">
        <v>8164.47</v>
      </c>
      <c r="C15" s="209">
        <v>7695.18</v>
      </c>
    </row>
    <row r="16" spans="1:3" ht="18.75" customHeight="1">
      <c r="A16" s="166" t="s">
        <v>372</v>
      </c>
      <c r="B16" s="209">
        <v>6898.71</v>
      </c>
      <c r="C16" s="209">
        <v>5701.95</v>
      </c>
    </row>
    <row r="17" spans="1:3" ht="18.75" customHeight="1">
      <c r="A17" s="166" t="s">
        <v>373</v>
      </c>
      <c r="B17" s="209">
        <v>5824.82</v>
      </c>
      <c r="C17" s="209">
        <v>5513.48</v>
      </c>
    </row>
    <row r="18" spans="1:3" ht="18.75" customHeight="1">
      <c r="A18" s="166" t="s">
        <v>374</v>
      </c>
      <c r="B18" s="209">
        <v>5652.87</v>
      </c>
      <c r="C18" s="209">
        <v>5100.22</v>
      </c>
    </row>
    <row r="19" spans="1:3" ht="18.75" customHeight="1">
      <c r="A19" s="166" t="s">
        <v>375</v>
      </c>
      <c r="B19" s="209">
        <v>5945.35</v>
      </c>
      <c r="C19" s="209">
        <v>5536.29</v>
      </c>
    </row>
    <row r="20" spans="1:3" ht="18.75" customHeight="1">
      <c r="A20" s="166" t="s">
        <v>376</v>
      </c>
      <c r="B20" s="209">
        <v>5153.94</v>
      </c>
      <c r="C20" s="209">
        <v>4902.65</v>
      </c>
    </row>
    <row r="21" spans="1:3" ht="18.75" customHeight="1">
      <c r="A21" s="166" t="s">
        <v>377</v>
      </c>
      <c r="B21" s="209">
        <v>5922.8</v>
      </c>
      <c r="C21" s="209">
        <v>5569.41</v>
      </c>
    </row>
    <row r="22" spans="1:3" ht="18.75" customHeight="1">
      <c r="A22" s="166" t="s">
        <v>378</v>
      </c>
      <c r="B22" s="209">
        <v>5659.78</v>
      </c>
      <c r="C22" s="209">
        <v>5471.39</v>
      </c>
    </row>
    <row r="23" spans="1:3" ht="18.75" customHeight="1">
      <c r="A23" s="166" t="s">
        <v>379</v>
      </c>
      <c r="B23" s="209">
        <v>6612.45</v>
      </c>
      <c r="C23" s="209">
        <v>6352.12</v>
      </c>
    </row>
    <row r="24" spans="1:3" ht="9" customHeight="1">
      <c r="A24" s="64"/>
      <c r="B24" s="591"/>
      <c r="C24" s="591"/>
    </row>
    <row r="25" spans="2:3" ht="12.75">
      <c r="B25" s="592"/>
      <c r="C25" s="592"/>
    </row>
    <row r="27" spans="1:3" ht="12.75">
      <c r="A27" s="9"/>
      <c r="B27" s="9"/>
      <c r="C27" s="9"/>
    </row>
  </sheetData>
  <sheetProtection/>
  <printOptions horizontalCentered="1"/>
  <pageMargins left="0.4724409448818898" right="0.4724409448818898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&amp;P+68&amp;]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7"/>
  </sheetPr>
  <dimension ref="A1:H27"/>
  <sheetViews>
    <sheetView zoomScalePageLayoutView="0" workbookViewId="0" topLeftCell="A1">
      <selection activeCell="F17" sqref="F17"/>
    </sheetView>
  </sheetViews>
  <sheetFormatPr defaultColWidth="8.796875" defaultRowHeight="15"/>
  <cols>
    <col min="1" max="1" width="16.59765625" style="8" customWidth="1"/>
    <col min="2" max="6" width="7" style="8" customWidth="1"/>
    <col min="7" max="7" width="5.296875" style="8" customWidth="1"/>
    <col min="8" max="16384" width="8.8984375" style="8" customWidth="1"/>
  </cols>
  <sheetData>
    <row r="1" ht="15" customHeight="1">
      <c r="A1" s="8" t="s">
        <v>655</v>
      </c>
    </row>
    <row r="2" spans="1:6" ht="28.5" customHeight="1">
      <c r="A2" s="646" t="s">
        <v>656</v>
      </c>
      <c r="B2" s="646"/>
      <c r="C2" s="646"/>
      <c r="D2" s="646"/>
      <c r="E2" s="646"/>
      <c r="F2" s="646"/>
    </row>
    <row r="3" spans="1:6" ht="20.25">
      <c r="A3" s="646" t="s">
        <v>657</v>
      </c>
      <c r="B3" s="646"/>
      <c r="C3" s="646"/>
      <c r="D3" s="646"/>
      <c r="E3" s="646"/>
      <c r="F3" s="646"/>
    </row>
    <row r="4" spans="1:6" ht="9.75" customHeight="1">
      <c r="A4" s="84"/>
      <c r="B4" s="84"/>
      <c r="C4" s="84"/>
      <c r="D4" s="84"/>
      <c r="E4" s="84"/>
      <c r="F4" s="84"/>
    </row>
    <row r="5" spans="2:6" ht="21.75" customHeight="1">
      <c r="B5" s="292"/>
      <c r="F5" s="49" t="s">
        <v>627</v>
      </c>
    </row>
    <row r="6" spans="1:6" ht="27" customHeight="1">
      <c r="A6" s="243"/>
      <c r="B6" s="293" t="s">
        <v>180</v>
      </c>
      <c r="C6" s="293" t="s">
        <v>1029</v>
      </c>
      <c r="D6" s="293" t="s">
        <v>1066</v>
      </c>
      <c r="E6" s="293" t="s">
        <v>1090</v>
      </c>
      <c r="F6" s="293" t="s">
        <v>1136</v>
      </c>
    </row>
    <row r="7" spans="1:6" ht="9.75" customHeight="1">
      <c r="A7" s="243"/>
      <c r="B7" s="206"/>
      <c r="C7" s="206"/>
      <c r="D7" s="206"/>
      <c r="E7" s="206"/>
      <c r="F7" s="206"/>
    </row>
    <row r="8" spans="1:8" ht="20.25" customHeight="1">
      <c r="A8" s="80" t="s">
        <v>658</v>
      </c>
      <c r="B8" s="387">
        <f>SUM(B10:B15)</f>
        <v>1445963</v>
      </c>
      <c r="C8" s="387">
        <f>SUM(C10:C15)</f>
        <v>1896620</v>
      </c>
      <c r="D8" s="387">
        <f>SUM(D10:D15)</f>
        <v>2492468</v>
      </c>
      <c r="E8" s="387">
        <f>SUM(E10:E15)</f>
        <v>2714684</v>
      </c>
      <c r="F8" s="387">
        <f>SUM(F10:F15)</f>
        <v>2509622</v>
      </c>
      <c r="H8" s="294"/>
    </row>
    <row r="9" spans="1:6" ht="18" customHeight="1">
      <c r="A9" s="28" t="s">
        <v>640</v>
      </c>
      <c r="B9" s="370"/>
      <c r="C9" s="370"/>
      <c r="D9" s="370"/>
      <c r="E9" s="370"/>
      <c r="F9" s="370"/>
    </row>
    <row r="10" spans="1:6" ht="18" customHeight="1">
      <c r="A10" s="28" t="s">
        <v>659</v>
      </c>
      <c r="B10" s="370">
        <v>848925</v>
      </c>
      <c r="C10" s="370">
        <v>950710</v>
      </c>
      <c r="D10" s="370">
        <v>1492181</v>
      </c>
      <c r="E10" s="370">
        <v>1840225</v>
      </c>
      <c r="F10" s="370">
        <v>1288333</v>
      </c>
    </row>
    <row r="11" spans="1:6" ht="18" customHeight="1">
      <c r="A11" s="28" t="s">
        <v>660</v>
      </c>
      <c r="B11" s="370">
        <v>1994</v>
      </c>
      <c r="C11" s="370">
        <v>16365</v>
      </c>
      <c r="D11" s="370">
        <v>15500</v>
      </c>
      <c r="E11" s="370">
        <v>34352</v>
      </c>
      <c r="F11" s="370">
        <v>8181</v>
      </c>
    </row>
    <row r="12" spans="1:6" ht="18" customHeight="1">
      <c r="A12" s="28" t="s">
        <v>941</v>
      </c>
      <c r="B12" s="370">
        <v>66702</v>
      </c>
      <c r="C12" s="370">
        <v>80831</v>
      </c>
      <c r="D12" s="370">
        <v>97861</v>
      </c>
      <c r="E12" s="370">
        <v>116653</v>
      </c>
      <c r="F12" s="370">
        <v>112843</v>
      </c>
    </row>
    <row r="13" spans="1:6" ht="18" customHeight="1">
      <c r="A13" s="28" t="s">
        <v>661</v>
      </c>
      <c r="B13" s="370">
        <v>347659</v>
      </c>
      <c r="C13" s="370">
        <v>473962</v>
      </c>
      <c r="D13" s="370">
        <v>543664</v>
      </c>
      <c r="E13" s="370">
        <v>640168</v>
      </c>
      <c r="F13" s="370">
        <v>740354</v>
      </c>
    </row>
    <row r="14" spans="1:6" ht="18" customHeight="1">
      <c r="A14" s="28" t="s">
        <v>662</v>
      </c>
      <c r="B14" s="370">
        <v>0</v>
      </c>
      <c r="C14" s="370">
        <v>0</v>
      </c>
      <c r="D14" s="370">
        <v>0</v>
      </c>
      <c r="E14" s="370">
        <v>0</v>
      </c>
      <c r="F14" s="370">
        <v>0</v>
      </c>
    </row>
    <row r="15" spans="1:6" ht="18" customHeight="1">
      <c r="A15" s="28" t="s">
        <v>663</v>
      </c>
      <c r="B15" s="370">
        <v>180683</v>
      </c>
      <c r="C15" s="370">
        <v>374752</v>
      </c>
      <c r="D15" s="370">
        <v>343262</v>
      </c>
      <c r="E15" s="370">
        <v>83286</v>
      </c>
      <c r="F15" s="370">
        <v>359911</v>
      </c>
    </row>
    <row r="16" spans="1:6" ht="9.75" customHeight="1">
      <c r="A16" s="82"/>
      <c r="B16" s="370"/>
      <c r="C16" s="370"/>
      <c r="D16" s="370"/>
      <c r="E16" s="370"/>
      <c r="F16" s="370"/>
    </row>
    <row r="17" spans="1:6" ht="18.75" customHeight="1">
      <c r="A17" s="80" t="s">
        <v>664</v>
      </c>
      <c r="B17" s="142">
        <f>SUM(B19:B25)</f>
        <v>1633694</v>
      </c>
      <c r="C17" s="142">
        <f>SUM(C19:C25)</f>
        <v>2091985</v>
      </c>
      <c r="D17" s="142">
        <f>SUM(D19:D25)</f>
        <v>2684557</v>
      </c>
      <c r="E17" s="142">
        <f>SUM(E19:E25)</f>
        <v>3019374</v>
      </c>
      <c r="F17" s="142">
        <f>SUM(F19:F25)</f>
        <v>2727223</v>
      </c>
    </row>
    <row r="18" spans="1:6" ht="16.5" customHeight="1">
      <c r="A18" s="28" t="s">
        <v>640</v>
      </c>
      <c r="B18" s="136"/>
      <c r="C18" s="136"/>
      <c r="D18" s="136"/>
      <c r="E18" s="136"/>
      <c r="F18" s="136"/>
    </row>
    <row r="19" spans="1:6" ht="16.5" customHeight="1">
      <c r="A19" s="18" t="s">
        <v>665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</row>
    <row r="20" spans="1:6" ht="16.5" customHeight="1">
      <c r="A20" s="28" t="s">
        <v>666</v>
      </c>
      <c r="B20" s="136">
        <v>822723</v>
      </c>
      <c r="C20" s="136">
        <v>905753</v>
      </c>
      <c r="D20" s="136">
        <v>1450020</v>
      </c>
      <c r="E20" s="136">
        <v>1849013</v>
      </c>
      <c r="F20" s="136">
        <v>1270084</v>
      </c>
    </row>
    <row r="21" spans="1:6" ht="16.5" customHeight="1">
      <c r="A21" s="28" t="s">
        <v>667</v>
      </c>
      <c r="B21" s="136">
        <v>1408</v>
      </c>
      <c r="C21" s="136">
        <v>372</v>
      </c>
      <c r="D21" s="136">
        <v>19368</v>
      </c>
      <c r="E21" s="136">
        <v>30111</v>
      </c>
      <c r="F21" s="136">
        <v>24197</v>
      </c>
    </row>
    <row r="22" spans="1:6" ht="16.5" customHeight="1">
      <c r="A22" s="28" t="s">
        <v>20</v>
      </c>
      <c r="B22" s="136">
        <v>440735</v>
      </c>
      <c r="C22" s="136">
        <v>553418</v>
      </c>
      <c r="D22" s="136">
        <v>685343</v>
      </c>
      <c r="E22" s="136">
        <v>733499</v>
      </c>
      <c r="F22" s="136">
        <v>787820</v>
      </c>
    </row>
    <row r="23" spans="1:6" ht="16.5" customHeight="1">
      <c r="A23" s="28" t="s">
        <v>668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</row>
    <row r="24" spans="1:6" ht="16.5" customHeight="1">
      <c r="A24" s="28" t="s">
        <v>942</v>
      </c>
      <c r="B24" s="388">
        <v>66884</v>
      </c>
      <c r="C24" s="388">
        <v>80823</v>
      </c>
      <c r="D24" s="388">
        <v>97743</v>
      </c>
      <c r="E24" s="388">
        <v>116544</v>
      </c>
      <c r="F24" s="388">
        <v>112754</v>
      </c>
    </row>
    <row r="25" spans="1:6" ht="16.5" customHeight="1">
      <c r="A25" s="28" t="s">
        <v>669</v>
      </c>
      <c r="B25" s="388">
        <v>301944</v>
      </c>
      <c r="C25" s="388">
        <v>551619</v>
      </c>
      <c r="D25" s="388">
        <v>432083</v>
      </c>
      <c r="E25" s="388">
        <v>290207</v>
      </c>
      <c r="F25" s="388">
        <v>532368</v>
      </c>
    </row>
    <row r="26" spans="1:6" ht="21.75" customHeight="1">
      <c r="A26" s="80" t="s">
        <v>670</v>
      </c>
      <c r="B26" s="389" t="s">
        <v>183</v>
      </c>
      <c r="C26" s="389" t="s">
        <v>1043</v>
      </c>
      <c r="D26" s="389" t="s">
        <v>1043</v>
      </c>
      <c r="E26" s="389" t="s">
        <v>1092</v>
      </c>
      <c r="F26" s="389" t="s">
        <v>1151</v>
      </c>
    </row>
    <row r="27" spans="1:6" ht="9.75" customHeight="1">
      <c r="A27" s="64"/>
      <c r="B27" s="64"/>
      <c r="C27" s="64"/>
      <c r="D27" s="64"/>
      <c r="E27" s="64"/>
      <c r="F27" s="64"/>
    </row>
  </sheetData>
  <sheetProtection/>
  <mergeCells count="2">
    <mergeCell ref="A2:F2"/>
    <mergeCell ref="A3:F3"/>
  </mergeCells>
  <printOptions horizontalCentered="1"/>
  <pageMargins left="0.4724409448818898" right="0.4724409448818898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&amp;P+68&amp;]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47"/>
  </sheetPr>
  <dimension ref="A1:G30"/>
  <sheetViews>
    <sheetView zoomScalePageLayoutView="0" workbookViewId="0" topLeftCell="A1">
      <selection activeCell="F14" sqref="F14"/>
    </sheetView>
  </sheetViews>
  <sheetFormatPr defaultColWidth="8.796875" defaultRowHeight="15"/>
  <cols>
    <col min="1" max="1" width="18.296875" style="8" customWidth="1"/>
    <col min="2" max="6" width="6.296875" style="8" customWidth="1"/>
    <col min="7" max="16384" width="8.8984375" style="8" customWidth="1"/>
  </cols>
  <sheetData>
    <row r="1" ht="14.25" customHeight="1">
      <c r="A1" s="8" t="s">
        <v>671</v>
      </c>
    </row>
    <row r="2" spans="1:6" ht="30.75" customHeight="1">
      <c r="A2" s="646" t="s">
        <v>672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1" customHeight="1">
      <c r="F4" s="49" t="s">
        <v>627</v>
      </c>
    </row>
    <row r="5" spans="1:6" ht="21" customHeight="1">
      <c r="A5" s="253"/>
      <c r="B5" s="143" t="s">
        <v>180</v>
      </c>
      <c r="C5" s="143" t="s">
        <v>1029</v>
      </c>
      <c r="D5" s="287" t="s">
        <v>1066</v>
      </c>
      <c r="E5" s="287" t="s">
        <v>1090</v>
      </c>
      <c r="F5" s="287" t="s">
        <v>1136</v>
      </c>
    </row>
    <row r="6" spans="1:6" ht="7.5" customHeight="1">
      <c r="A6" s="82"/>
      <c r="B6" s="288"/>
      <c r="C6" s="288"/>
      <c r="D6" s="471"/>
      <c r="E6" s="471"/>
      <c r="F6" s="471"/>
    </row>
    <row r="7" spans="1:6" ht="19.5" customHeight="1">
      <c r="A7" s="237" t="s">
        <v>673</v>
      </c>
      <c r="B7" s="281"/>
      <c r="C7" s="281"/>
      <c r="D7" s="472"/>
      <c r="E7" s="472"/>
      <c r="F7" s="472"/>
    </row>
    <row r="8" spans="1:6" ht="17.25" customHeight="1">
      <c r="A8" s="166" t="s">
        <v>674</v>
      </c>
      <c r="B8" s="380">
        <v>275038</v>
      </c>
      <c r="C8" s="380">
        <v>314470</v>
      </c>
      <c r="D8" s="390">
        <v>389677</v>
      </c>
      <c r="E8" s="390">
        <v>469640</v>
      </c>
      <c r="F8" s="390">
        <v>517895</v>
      </c>
    </row>
    <row r="9" spans="1:6" ht="19.5" customHeight="1">
      <c r="A9" s="237" t="s">
        <v>675</v>
      </c>
      <c r="B9" s="380"/>
      <c r="C9" s="380"/>
      <c r="D9" s="390"/>
      <c r="E9" s="390"/>
      <c r="F9" s="390"/>
    </row>
    <row r="10" spans="1:6" ht="19.5" customHeight="1">
      <c r="A10" s="166" t="s">
        <v>1048</v>
      </c>
      <c r="B10" s="391">
        <v>0</v>
      </c>
      <c r="C10" s="391">
        <v>0</v>
      </c>
      <c r="D10" s="473">
        <v>0</v>
      </c>
      <c r="E10" s="473">
        <v>0</v>
      </c>
      <c r="F10" s="473">
        <v>0</v>
      </c>
    </row>
    <row r="11" spans="1:6" ht="19.5" customHeight="1">
      <c r="A11" s="166" t="s">
        <v>532</v>
      </c>
      <c r="B11" s="391">
        <v>0</v>
      </c>
      <c r="C11" s="391">
        <v>0</v>
      </c>
      <c r="D11" s="473">
        <v>0</v>
      </c>
      <c r="E11" s="473">
        <v>0</v>
      </c>
      <c r="F11" s="473">
        <v>0</v>
      </c>
    </row>
    <row r="12" spans="1:6" ht="19.5" customHeight="1">
      <c r="A12" s="166" t="s">
        <v>1075</v>
      </c>
      <c r="B12" s="380">
        <v>275038</v>
      </c>
      <c r="C12" s="380">
        <v>314470</v>
      </c>
      <c r="D12" s="390">
        <v>389677</v>
      </c>
      <c r="E12" s="390">
        <v>469640</v>
      </c>
      <c r="F12" s="390">
        <v>517895</v>
      </c>
    </row>
    <row r="13" spans="1:6" ht="19.5" customHeight="1">
      <c r="A13" s="166" t="s">
        <v>1076</v>
      </c>
      <c r="B13" s="380"/>
      <c r="C13" s="380"/>
      <c r="D13" s="390"/>
      <c r="E13" s="390"/>
      <c r="F13" s="390"/>
    </row>
    <row r="14" spans="1:7" ht="18" customHeight="1">
      <c r="A14" s="237" t="s">
        <v>677</v>
      </c>
      <c r="B14" s="380"/>
      <c r="C14" s="380"/>
      <c r="D14" s="390"/>
      <c r="E14" s="390"/>
      <c r="F14" s="390"/>
      <c r="G14" s="202"/>
    </row>
    <row r="15" spans="1:6" ht="19.5" customHeight="1">
      <c r="A15" s="166" t="s">
        <v>678</v>
      </c>
      <c r="B15" s="390">
        <v>8472</v>
      </c>
      <c r="C15" s="390">
        <v>4041</v>
      </c>
      <c r="D15" s="390">
        <v>3470</v>
      </c>
      <c r="E15" s="390">
        <v>2870</v>
      </c>
      <c r="F15" s="390">
        <v>2820</v>
      </c>
    </row>
    <row r="16" spans="1:6" ht="19.5" customHeight="1">
      <c r="A16" s="166" t="s">
        <v>679</v>
      </c>
      <c r="B16" s="390">
        <v>152002</v>
      </c>
      <c r="C16" s="390">
        <v>110217</v>
      </c>
      <c r="D16" s="390">
        <v>103668</v>
      </c>
      <c r="E16" s="390">
        <v>115737</v>
      </c>
      <c r="F16" s="390">
        <v>122328</v>
      </c>
    </row>
    <row r="17" spans="1:6" ht="19.5" customHeight="1">
      <c r="A17" s="166" t="s">
        <v>680</v>
      </c>
      <c r="B17" s="390">
        <v>95885</v>
      </c>
      <c r="C17" s="390">
        <v>18488</v>
      </c>
      <c r="D17" s="390">
        <v>266683</v>
      </c>
      <c r="E17" s="390">
        <v>339331</v>
      </c>
      <c r="F17" s="390">
        <v>365271</v>
      </c>
    </row>
    <row r="18" spans="1:6" ht="19.5" customHeight="1">
      <c r="A18" s="166" t="s">
        <v>681</v>
      </c>
      <c r="B18" s="390">
        <v>18679</v>
      </c>
      <c r="C18" s="390">
        <v>181724</v>
      </c>
      <c r="D18" s="390">
        <v>15856</v>
      </c>
      <c r="E18" s="390">
        <v>11702</v>
      </c>
      <c r="F18" s="390">
        <v>27476</v>
      </c>
    </row>
    <row r="19" spans="1:6" ht="9.75" customHeight="1">
      <c r="A19" s="82"/>
      <c r="B19" s="380"/>
      <c r="C19" s="380"/>
      <c r="D19" s="390"/>
      <c r="E19" s="390"/>
      <c r="F19" s="390"/>
    </row>
    <row r="20" spans="1:6" ht="19.5" customHeight="1">
      <c r="A20" s="237" t="s">
        <v>682</v>
      </c>
      <c r="B20" s="380"/>
      <c r="C20" s="380"/>
      <c r="D20" s="390"/>
      <c r="E20" s="390"/>
      <c r="F20" s="390"/>
    </row>
    <row r="21" spans="1:6" ht="17.25" customHeight="1">
      <c r="A21" s="166" t="s">
        <v>683</v>
      </c>
      <c r="B21" s="380">
        <v>107243</v>
      </c>
      <c r="C21" s="380">
        <v>106863</v>
      </c>
      <c r="D21" s="390">
        <v>143173</v>
      </c>
      <c r="E21" s="390">
        <v>156542</v>
      </c>
      <c r="F21" s="390">
        <v>157751</v>
      </c>
    </row>
    <row r="22" spans="1:6" ht="18" customHeight="1">
      <c r="A22" s="237" t="s">
        <v>684</v>
      </c>
      <c r="B22" s="381"/>
      <c r="C22" s="381"/>
      <c r="D22" s="474"/>
      <c r="E22" s="474"/>
      <c r="F22" s="474"/>
    </row>
    <row r="23" spans="1:6" ht="19.5" customHeight="1">
      <c r="A23" s="166" t="s">
        <v>1048</v>
      </c>
      <c r="B23" s="201">
        <v>0</v>
      </c>
      <c r="C23" s="201">
        <v>0</v>
      </c>
      <c r="D23" s="475">
        <v>0</v>
      </c>
      <c r="E23" s="475">
        <v>0</v>
      </c>
      <c r="F23" s="475">
        <v>0</v>
      </c>
    </row>
    <row r="24" spans="1:6" ht="19.5" customHeight="1">
      <c r="A24" s="166" t="s">
        <v>532</v>
      </c>
      <c r="B24" s="201">
        <v>0</v>
      </c>
      <c r="C24" s="201">
        <v>0</v>
      </c>
      <c r="D24" s="475">
        <v>0</v>
      </c>
      <c r="E24" s="475">
        <v>0</v>
      </c>
      <c r="F24" s="475">
        <v>0</v>
      </c>
    </row>
    <row r="25" spans="1:6" ht="19.5" customHeight="1">
      <c r="A25" s="166" t="s">
        <v>1075</v>
      </c>
      <c r="B25" s="380">
        <v>107243</v>
      </c>
      <c r="C25" s="380">
        <v>106863</v>
      </c>
      <c r="D25" s="390">
        <v>143173</v>
      </c>
      <c r="E25" s="390">
        <v>156542</v>
      </c>
      <c r="F25" s="390">
        <v>157751</v>
      </c>
    </row>
    <row r="26" spans="1:6" ht="19.5" customHeight="1">
      <c r="A26" s="166" t="s">
        <v>1076</v>
      </c>
      <c r="B26" s="380"/>
      <c r="C26" s="380"/>
      <c r="D26" s="390"/>
      <c r="E26" s="390"/>
      <c r="F26" s="390"/>
    </row>
    <row r="27" spans="1:6" ht="4.5" customHeight="1">
      <c r="A27" s="64"/>
      <c r="B27" s="64"/>
      <c r="C27" s="64"/>
      <c r="D27" s="427"/>
      <c r="E27" s="427"/>
      <c r="F27" s="427"/>
    </row>
    <row r="28" ht="12.75">
      <c r="F28" s="50"/>
    </row>
    <row r="29" ht="12.75">
      <c r="F29" s="50"/>
    </row>
    <row r="30" ht="12.75">
      <c r="F30" s="50"/>
    </row>
  </sheetData>
  <sheetProtection/>
  <mergeCells count="1">
    <mergeCell ref="A2:F2"/>
  </mergeCells>
  <printOptions horizontalCentered="1"/>
  <pageMargins left="0" right="0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&amp;P+68&amp;]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50"/>
  <sheetViews>
    <sheetView zoomScalePageLayoutView="0" workbookViewId="0" topLeftCell="A3">
      <selection activeCell="K36" sqref="K36"/>
    </sheetView>
  </sheetViews>
  <sheetFormatPr defaultColWidth="8.796875" defaultRowHeight="15"/>
  <cols>
    <col min="1" max="1" width="20.8984375" style="108" customWidth="1"/>
    <col min="2" max="6" width="6.09765625" style="108" customWidth="1"/>
    <col min="7" max="16384" width="8.8984375" style="108" customWidth="1"/>
  </cols>
  <sheetData>
    <row r="1" ht="14.25">
      <c r="A1" s="8" t="s">
        <v>1053</v>
      </c>
    </row>
    <row r="2" spans="1:6" s="109" customFormat="1" ht="26.25" customHeight="1">
      <c r="A2" s="643" t="s">
        <v>1054</v>
      </c>
      <c r="B2" s="643"/>
      <c r="C2" s="643"/>
      <c r="D2" s="643"/>
      <c r="E2" s="643"/>
      <c r="F2" s="643"/>
    </row>
    <row r="3" spans="1:6" s="109" customFormat="1" ht="17.25" customHeight="1">
      <c r="A3" s="644" t="s">
        <v>289</v>
      </c>
      <c r="B3" s="644"/>
      <c r="C3" s="644"/>
      <c r="D3" s="644"/>
      <c r="E3" s="644"/>
      <c r="F3" s="644"/>
    </row>
    <row r="4" spans="1:6" s="109" customFormat="1" ht="9.75" customHeight="1">
      <c r="A4" s="442"/>
      <c r="B4" s="442"/>
      <c r="C4" s="442"/>
      <c r="D4" s="442"/>
      <c r="E4" s="442"/>
      <c r="F4" s="442"/>
    </row>
    <row r="5" spans="2:6" s="110" customFormat="1" ht="18.75" customHeight="1">
      <c r="B5" s="111"/>
      <c r="F5" s="112" t="s">
        <v>290</v>
      </c>
    </row>
    <row r="6" spans="1:6" s="116" customFormat="1" ht="18" customHeight="1">
      <c r="A6" s="113"/>
      <c r="B6" s="114" t="s">
        <v>180</v>
      </c>
      <c r="C6" s="114" t="s">
        <v>1029</v>
      </c>
      <c r="D6" s="114" t="s">
        <v>1066</v>
      </c>
      <c r="E6" s="114" t="s">
        <v>1090</v>
      </c>
      <c r="F6" s="114" t="s">
        <v>1136</v>
      </c>
    </row>
    <row r="7" spans="1:6" s="116" customFormat="1" ht="5.25" customHeight="1">
      <c r="A7" s="131"/>
      <c r="B7" s="132"/>
      <c r="C7" s="132"/>
      <c r="D7" s="132"/>
      <c r="E7" s="132"/>
      <c r="F7" s="132"/>
    </row>
    <row r="8" spans="1:6" s="116" customFormat="1" ht="19.5" customHeight="1" hidden="1">
      <c r="A8" s="133" t="s">
        <v>3</v>
      </c>
      <c r="B8" s="121">
        <f>B15+B19+B20+B21+B23+B24+B26+B27+B28+B29+B30+B31+B32+B33+B35+B36+B37+B38+B39+B41</f>
        <v>1682531</v>
      </c>
      <c r="C8" s="121">
        <f>C15+C19+C20+C21+C23+C24+C26+C27+C28+C29+C30+C31+C32+C33+C35+C36+C37+C38+C39+C41</f>
        <v>2072933</v>
      </c>
      <c r="D8" s="121">
        <f>D15+D19+D20+D21+D23+D24+D26+D27+D28+D29+D30+D31+D32+D33+D35+D36+D37+D38+D39+D41</f>
        <v>2527450</v>
      </c>
      <c r="E8" s="121" t="e">
        <f>E15+E19+E20+E21+E23+E24+E26+E27+E28+E29+E30+E31+E32+E33+E36+E37+E38+E39+E41+#REF!</f>
        <v>#REF!</v>
      </c>
      <c r="F8" s="121" t="e">
        <f>F15+F19+F20+F21+F23+F24+F26+F27+F28+F29+F30+F31+F32+F33+F36+F37+F38+F39+F41+#REF!</f>
        <v>#REF!</v>
      </c>
    </row>
    <row r="9" spans="1:6" s="116" customFormat="1" ht="19.5" customHeight="1" hidden="1">
      <c r="A9" s="122" t="s">
        <v>291</v>
      </c>
      <c r="B9" s="103">
        <v>100</v>
      </c>
      <c r="C9" s="103">
        <f>SUM(C10:C12)</f>
        <v>100</v>
      </c>
      <c r="D9" s="103">
        <f>SUM(D10:D12)</f>
        <v>100</v>
      </c>
      <c r="E9" s="103">
        <f>SUM(E10:E12)</f>
        <v>100</v>
      </c>
      <c r="F9" s="103">
        <f>SUM(F10:F12)</f>
        <v>100</v>
      </c>
    </row>
    <row r="10" spans="1:6" s="116" customFormat="1" ht="19.5" customHeight="1" hidden="1">
      <c r="A10" s="123" t="s">
        <v>292</v>
      </c>
      <c r="B10" s="103">
        <v>37.1</v>
      </c>
      <c r="C10" s="103">
        <v>36.04</v>
      </c>
      <c r="D10" s="103">
        <v>34.6</v>
      </c>
      <c r="E10" s="103">
        <v>34.6</v>
      </c>
      <c r="F10" s="103">
        <v>34.6</v>
      </c>
    </row>
    <row r="11" spans="1:6" s="116" customFormat="1" ht="19.5" customHeight="1" hidden="1">
      <c r="A11" s="123" t="s">
        <v>294</v>
      </c>
      <c r="B11" s="103">
        <v>15.35</v>
      </c>
      <c r="C11" s="103">
        <v>16.2</v>
      </c>
      <c r="D11" s="103">
        <v>16.25</v>
      </c>
      <c r="E11" s="103">
        <v>16.25</v>
      </c>
      <c r="F11" s="103">
        <v>16.25</v>
      </c>
    </row>
    <row r="12" spans="1:6" s="116" customFormat="1" ht="19.5" customHeight="1" hidden="1">
      <c r="A12" s="123" t="s">
        <v>293</v>
      </c>
      <c r="B12" s="103">
        <v>47.55</v>
      </c>
      <c r="C12" s="103">
        <v>47.76</v>
      </c>
      <c r="D12" s="103">
        <v>49.15</v>
      </c>
      <c r="E12" s="103">
        <v>49.15</v>
      </c>
      <c r="F12" s="103">
        <v>49.15</v>
      </c>
    </row>
    <row r="13" spans="1:6" s="116" customFormat="1" ht="9.75" customHeight="1" hidden="1">
      <c r="A13" s="123"/>
      <c r="B13" s="103"/>
      <c r="C13" s="103"/>
      <c r="D13" s="103"/>
      <c r="E13" s="103"/>
      <c r="F13" s="103"/>
    </row>
    <row r="14" spans="1:6" s="116" customFormat="1" ht="14.25" customHeight="1" hidden="1">
      <c r="A14" s="122" t="s">
        <v>295</v>
      </c>
      <c r="B14" s="124"/>
      <c r="C14" s="124"/>
      <c r="D14" s="124"/>
      <c r="E14" s="124"/>
      <c r="F14" s="124"/>
    </row>
    <row r="15" spans="1:6" s="116" customFormat="1" ht="19.5" customHeight="1" hidden="1">
      <c r="A15" s="119" t="s">
        <v>297</v>
      </c>
      <c r="B15" s="126">
        <f>SUM(B16:B18)</f>
        <v>592393</v>
      </c>
      <c r="C15" s="126">
        <f>SUM(C16:C18)</f>
        <v>692811</v>
      </c>
      <c r="D15" s="126">
        <f>SUM(D16:D18)</f>
        <v>842640</v>
      </c>
      <c r="E15" s="126">
        <f>SUM(E16:E18)</f>
        <v>842640</v>
      </c>
      <c r="F15" s="126">
        <f>SUM(F16:F18)</f>
        <v>842640</v>
      </c>
    </row>
    <row r="16" spans="1:6" s="116" customFormat="1" ht="19.5" customHeight="1" hidden="1">
      <c r="A16" s="119" t="s">
        <v>298</v>
      </c>
      <c r="B16" s="126">
        <v>521602</v>
      </c>
      <c r="C16" s="126">
        <v>614038</v>
      </c>
      <c r="D16" s="126">
        <v>747674</v>
      </c>
      <c r="E16" s="126">
        <v>747674</v>
      </c>
      <c r="F16" s="126">
        <v>747674</v>
      </c>
    </row>
    <row r="17" spans="1:6" s="116" customFormat="1" ht="19.5" customHeight="1" hidden="1">
      <c r="A17" s="119" t="s">
        <v>1051</v>
      </c>
      <c r="B17" s="126">
        <v>42652</v>
      </c>
      <c r="C17" s="126">
        <v>47527</v>
      </c>
      <c r="D17" s="126">
        <v>57637</v>
      </c>
      <c r="E17" s="126">
        <v>57637</v>
      </c>
      <c r="F17" s="126">
        <v>57637</v>
      </c>
    </row>
    <row r="18" spans="1:6" s="116" customFormat="1" ht="19.5" customHeight="1" hidden="1">
      <c r="A18" s="119" t="s">
        <v>1052</v>
      </c>
      <c r="B18" s="126">
        <v>28139</v>
      </c>
      <c r="C18" s="126">
        <v>31246</v>
      </c>
      <c r="D18" s="126">
        <v>37329</v>
      </c>
      <c r="E18" s="126">
        <v>37329</v>
      </c>
      <c r="F18" s="126">
        <v>37329</v>
      </c>
    </row>
    <row r="19" spans="1:6" s="116" customFormat="1" ht="19.5" customHeight="1" hidden="1">
      <c r="A19" s="28" t="s">
        <v>6</v>
      </c>
      <c r="B19" s="126">
        <v>30883</v>
      </c>
      <c r="C19" s="126">
        <v>38242</v>
      </c>
      <c r="D19" s="126">
        <v>48558</v>
      </c>
      <c r="E19" s="126">
        <v>48558</v>
      </c>
      <c r="F19" s="126">
        <v>48558</v>
      </c>
    </row>
    <row r="20" spans="1:6" s="116" customFormat="1" ht="19.5" customHeight="1" hidden="1">
      <c r="A20" s="28" t="s">
        <v>7</v>
      </c>
      <c r="B20" s="126">
        <v>66177</v>
      </c>
      <c r="C20" s="126">
        <v>84395</v>
      </c>
      <c r="D20" s="126">
        <v>96523</v>
      </c>
      <c r="E20" s="126">
        <v>96523</v>
      </c>
      <c r="F20" s="126">
        <v>96523</v>
      </c>
    </row>
    <row r="21" spans="1:6" s="116" customFormat="1" ht="19.5" customHeight="1" hidden="1">
      <c r="A21" s="28" t="s">
        <v>8</v>
      </c>
      <c r="B21" s="127">
        <v>18432</v>
      </c>
      <c r="C21" s="127">
        <v>23512</v>
      </c>
      <c r="D21" s="127">
        <v>28256</v>
      </c>
      <c r="E21" s="127">
        <v>28256</v>
      </c>
      <c r="F21" s="127">
        <v>28256</v>
      </c>
    </row>
    <row r="22" spans="1:6" s="116" customFormat="1" ht="4.5" customHeight="1" hidden="1">
      <c r="A22" s="28"/>
      <c r="B22" s="127"/>
      <c r="C22" s="127"/>
      <c r="D22" s="127"/>
      <c r="E22" s="127"/>
      <c r="F22" s="127"/>
    </row>
    <row r="23" spans="1:6" s="116" customFormat="1" ht="25.5" hidden="1">
      <c r="A23" s="120" t="s">
        <v>296</v>
      </c>
      <c r="B23" s="127">
        <v>2157</v>
      </c>
      <c r="C23" s="127">
        <v>2740</v>
      </c>
      <c r="D23" s="127">
        <v>3364</v>
      </c>
      <c r="E23" s="127">
        <v>3364</v>
      </c>
      <c r="F23" s="127">
        <v>3364</v>
      </c>
    </row>
    <row r="24" spans="1:6" s="116" customFormat="1" ht="18" customHeight="1" hidden="1">
      <c r="A24" s="28" t="s">
        <v>10</v>
      </c>
      <c r="B24" s="127">
        <v>127453</v>
      </c>
      <c r="C24" s="127">
        <v>162530</v>
      </c>
      <c r="D24" s="127">
        <v>219047</v>
      </c>
      <c r="E24" s="127">
        <v>219047</v>
      </c>
      <c r="F24" s="127">
        <v>219047</v>
      </c>
    </row>
    <row r="25" spans="1:6" s="116" customFormat="1" ht="4.5" customHeight="1" hidden="1">
      <c r="A25" s="28"/>
      <c r="B25" s="128"/>
      <c r="C25" s="128"/>
      <c r="D25" s="128"/>
      <c r="E25" s="128"/>
      <c r="F25" s="127"/>
    </row>
    <row r="26" spans="1:6" s="116" customFormat="1" ht="38.25" hidden="1">
      <c r="A26" s="120" t="s">
        <v>301</v>
      </c>
      <c r="B26" s="39">
        <v>214033</v>
      </c>
      <c r="C26" s="39">
        <v>258815</v>
      </c>
      <c r="D26" s="39">
        <v>337431</v>
      </c>
      <c r="E26" s="39">
        <v>337431</v>
      </c>
      <c r="F26" s="39">
        <v>337431</v>
      </c>
    </row>
    <row r="27" spans="1:6" s="116" customFormat="1" ht="18" customHeight="1" hidden="1">
      <c r="A27" s="28" t="s">
        <v>302</v>
      </c>
      <c r="B27" s="129">
        <v>78583</v>
      </c>
      <c r="C27" s="129">
        <v>95024</v>
      </c>
      <c r="D27" s="129">
        <v>123888</v>
      </c>
      <c r="E27" s="129">
        <v>123888</v>
      </c>
      <c r="F27" s="126">
        <v>123888</v>
      </c>
    </row>
    <row r="28" spans="1:6" s="116" customFormat="1" ht="18" customHeight="1" hidden="1">
      <c r="A28" s="28" t="s">
        <v>12</v>
      </c>
      <c r="B28" s="129">
        <v>56640</v>
      </c>
      <c r="C28" s="129">
        <v>68491</v>
      </c>
      <c r="D28" s="129">
        <v>89295</v>
      </c>
      <c r="E28" s="129">
        <v>89295</v>
      </c>
      <c r="F28" s="126">
        <v>89295</v>
      </c>
    </row>
    <row r="29" spans="1:6" s="116" customFormat="1" ht="21.75" customHeight="1">
      <c r="A29" s="28" t="s">
        <v>303</v>
      </c>
      <c r="B29" s="129">
        <v>21484</v>
      </c>
      <c r="C29" s="129">
        <v>28129</v>
      </c>
      <c r="D29" s="129">
        <v>39784</v>
      </c>
      <c r="E29" s="126">
        <v>45511</v>
      </c>
      <c r="F29" s="126">
        <v>51576</v>
      </c>
    </row>
    <row r="30" spans="1:6" s="116" customFormat="1" ht="21.75" customHeight="1">
      <c r="A30" s="28" t="s">
        <v>304</v>
      </c>
      <c r="B30" s="129">
        <v>51781</v>
      </c>
      <c r="C30" s="129">
        <v>67510</v>
      </c>
      <c r="D30" s="129">
        <v>78731</v>
      </c>
      <c r="E30" s="126">
        <v>90065</v>
      </c>
      <c r="F30" s="126">
        <v>102067</v>
      </c>
    </row>
    <row r="31" spans="1:6" s="116" customFormat="1" ht="21.75" customHeight="1">
      <c r="A31" s="28" t="s">
        <v>306</v>
      </c>
      <c r="B31" s="129">
        <v>179949</v>
      </c>
      <c r="C31" s="129">
        <v>234490</v>
      </c>
      <c r="D31" s="126">
        <v>251128</v>
      </c>
      <c r="E31" s="126">
        <v>287281</v>
      </c>
      <c r="F31" s="126">
        <v>325564</v>
      </c>
    </row>
    <row r="32" spans="1:6" s="116" customFormat="1" ht="21.75" customHeight="1">
      <c r="A32" s="28" t="s">
        <v>305</v>
      </c>
      <c r="B32" s="129">
        <v>6060</v>
      </c>
      <c r="C32" s="129">
        <v>7900</v>
      </c>
      <c r="D32" s="126">
        <v>9213</v>
      </c>
      <c r="E32" s="126">
        <v>10539</v>
      </c>
      <c r="F32" s="126">
        <v>11944</v>
      </c>
    </row>
    <row r="33" spans="1:6" s="116" customFormat="1" ht="21.75" customHeight="1">
      <c r="A33" s="28" t="s">
        <v>307</v>
      </c>
      <c r="B33" s="129">
        <v>11385</v>
      </c>
      <c r="C33" s="129">
        <v>14843</v>
      </c>
      <c r="D33" s="126">
        <v>17310</v>
      </c>
      <c r="E33" s="126">
        <v>19802</v>
      </c>
      <c r="F33" s="126">
        <v>22441</v>
      </c>
    </row>
    <row r="34" spans="1:6" s="116" customFormat="1" ht="6" customHeight="1">
      <c r="A34" s="28"/>
      <c r="B34" s="129"/>
      <c r="C34" s="129"/>
      <c r="D34" s="117"/>
      <c r="E34" s="117"/>
      <c r="F34" s="117"/>
    </row>
    <row r="35" spans="1:6" s="116" customFormat="1" ht="25.5">
      <c r="A35" s="120" t="s">
        <v>308</v>
      </c>
      <c r="B35" s="129">
        <v>51873</v>
      </c>
      <c r="C35" s="129">
        <v>67630</v>
      </c>
      <c r="D35" s="126">
        <v>78870</v>
      </c>
      <c r="E35" s="126">
        <v>90224</v>
      </c>
      <c r="F35" s="126">
        <v>102248</v>
      </c>
    </row>
    <row r="36" spans="1:6" s="116" customFormat="1" ht="21.75" customHeight="1">
      <c r="A36" s="28" t="s">
        <v>309</v>
      </c>
      <c r="B36" s="129">
        <v>78131</v>
      </c>
      <c r="C36" s="129">
        <v>101744</v>
      </c>
      <c r="D36" s="126">
        <v>118654</v>
      </c>
      <c r="E36" s="126">
        <v>135736</v>
      </c>
      <c r="F36" s="126">
        <v>153824</v>
      </c>
    </row>
    <row r="37" spans="1:6" s="116" customFormat="1" ht="21.75" customHeight="1">
      <c r="A37" s="28" t="s">
        <v>310</v>
      </c>
      <c r="B37" s="129">
        <v>36541</v>
      </c>
      <c r="C37" s="129">
        <v>47640</v>
      </c>
      <c r="D37" s="126">
        <v>55558</v>
      </c>
      <c r="E37" s="126">
        <v>63556</v>
      </c>
      <c r="F37" s="126">
        <v>72026</v>
      </c>
    </row>
    <row r="38" spans="1:6" s="116" customFormat="1" ht="21.75" customHeight="1">
      <c r="A38" s="28" t="s">
        <v>311</v>
      </c>
      <c r="B38" s="129">
        <v>21576</v>
      </c>
      <c r="C38" s="129">
        <v>28129</v>
      </c>
      <c r="D38" s="126">
        <v>32804</v>
      </c>
      <c r="E38" s="126">
        <v>37527</v>
      </c>
      <c r="F38" s="126">
        <v>42527</v>
      </c>
    </row>
    <row r="39" spans="1:6" s="116" customFormat="1" ht="21.75" customHeight="1">
      <c r="A39" s="28" t="s">
        <v>312</v>
      </c>
      <c r="B39" s="129">
        <v>35072</v>
      </c>
      <c r="C39" s="129">
        <v>45725</v>
      </c>
      <c r="D39" s="126">
        <v>53325</v>
      </c>
      <c r="E39" s="126">
        <v>61002</v>
      </c>
      <c r="F39" s="126">
        <v>69131</v>
      </c>
    </row>
    <row r="40" spans="1:6" s="116" customFormat="1" ht="18" customHeight="1">
      <c r="A40" s="28"/>
      <c r="B40" s="129"/>
      <c r="C40" s="129"/>
      <c r="D40" s="117"/>
      <c r="E40" s="117"/>
      <c r="F40" s="117"/>
    </row>
    <row r="41" spans="1:6" s="116" customFormat="1" ht="25.5">
      <c r="A41" s="120" t="s">
        <v>313</v>
      </c>
      <c r="B41" s="129">
        <v>1928</v>
      </c>
      <c r="C41" s="129">
        <v>2633</v>
      </c>
      <c r="D41" s="126">
        <v>3071</v>
      </c>
      <c r="E41" s="126">
        <v>3513</v>
      </c>
      <c r="F41" s="126">
        <v>3981</v>
      </c>
    </row>
    <row r="42" spans="1:6" s="116" customFormat="1" ht="21.75" customHeight="1">
      <c r="A42" s="54" t="s">
        <v>314</v>
      </c>
      <c r="B42" s="130">
        <v>0</v>
      </c>
      <c r="C42" s="130">
        <v>0</v>
      </c>
      <c r="D42" s="130">
        <v>0</v>
      </c>
      <c r="E42" s="130">
        <v>0</v>
      </c>
      <c r="F42" s="130">
        <v>0</v>
      </c>
    </row>
    <row r="43" spans="1:6" s="116" customFormat="1" ht="18.75" customHeight="1">
      <c r="A43" s="118" t="s">
        <v>1042</v>
      </c>
      <c r="B43" s="634"/>
      <c r="C43" s="634"/>
      <c r="D43" s="634"/>
      <c r="E43" s="634"/>
      <c r="F43" s="634"/>
    </row>
    <row r="44" s="116" customFormat="1" ht="16.5" customHeight="1">
      <c r="A44" s="140" t="s">
        <v>316</v>
      </c>
    </row>
    <row r="45" s="116" customFormat="1" ht="18.75" customHeight="1"/>
    <row r="46" s="116" customFormat="1" ht="12.75"/>
    <row r="47" s="116" customFormat="1" ht="12.75"/>
    <row r="48" s="116" customFormat="1" ht="12.75"/>
    <row r="49" spans="1:2" ht="14.25">
      <c r="A49" s="116"/>
      <c r="B49" s="116"/>
    </row>
    <row r="50" spans="1:2" ht="14.25">
      <c r="A50" s="116"/>
      <c r="B50" s="116"/>
    </row>
  </sheetData>
  <sheetProtection/>
  <mergeCells count="2">
    <mergeCell ref="A2:F2"/>
    <mergeCell ref="A3:F3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7"/>
  </sheetPr>
  <dimension ref="A1:F30"/>
  <sheetViews>
    <sheetView zoomScalePageLayoutView="0" workbookViewId="0" topLeftCell="A4">
      <selection activeCell="H23" sqref="H23"/>
    </sheetView>
  </sheetViews>
  <sheetFormatPr defaultColWidth="8.796875" defaultRowHeight="15"/>
  <cols>
    <col min="1" max="1" width="20.09765625" style="8" customWidth="1"/>
    <col min="2" max="6" width="6" style="8" customWidth="1"/>
    <col min="7" max="16384" width="8.8984375" style="8" customWidth="1"/>
  </cols>
  <sheetData>
    <row r="1" ht="15" customHeight="1">
      <c r="A1" s="8" t="s">
        <v>685</v>
      </c>
    </row>
    <row r="2" spans="1:6" ht="27.75" customHeight="1">
      <c r="A2" s="646" t="s">
        <v>686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19.5" customHeight="1">
      <c r="F4" s="49" t="s">
        <v>627</v>
      </c>
    </row>
    <row r="5" spans="1:6" ht="27" customHeight="1">
      <c r="A5" s="13" t="s">
        <v>687</v>
      </c>
      <c r="B5" s="287" t="s">
        <v>180</v>
      </c>
      <c r="C5" s="287" t="s">
        <v>1029</v>
      </c>
      <c r="D5" s="287" t="s">
        <v>1066</v>
      </c>
      <c r="E5" s="287" t="s">
        <v>1090</v>
      </c>
      <c r="F5" s="287" t="s">
        <v>1136</v>
      </c>
    </row>
    <row r="6" spans="1:6" ht="7.5" customHeight="1">
      <c r="A6" s="212"/>
      <c r="B6" s="288"/>
      <c r="C6" s="288"/>
      <c r="D6" s="288"/>
      <c r="E6" s="288"/>
      <c r="F6" s="288"/>
    </row>
    <row r="7" spans="1:6" ht="21" customHeight="1">
      <c r="A7" s="289" t="s">
        <v>688</v>
      </c>
      <c r="B7" s="387">
        <f>B8+B14</f>
        <v>64845</v>
      </c>
      <c r="C7" s="387">
        <f>C8+C14</f>
        <v>82424</v>
      </c>
      <c r="D7" s="387">
        <f>D8+D14</f>
        <v>87272</v>
      </c>
      <c r="E7" s="387">
        <f>E8+E14</f>
        <v>123172</v>
      </c>
      <c r="F7" s="387">
        <f>F8+F14</f>
        <v>69585</v>
      </c>
    </row>
    <row r="8" spans="1:6" ht="21" customHeight="1">
      <c r="A8" s="347" t="s">
        <v>689</v>
      </c>
      <c r="B8" s="387">
        <f>SUM(B10:B12)</f>
        <v>15149</v>
      </c>
      <c r="C8" s="387">
        <f>SUM(C10:C12)</f>
        <v>35357</v>
      </c>
      <c r="D8" s="387">
        <f>SUM(D10:D12)</f>
        <v>49775</v>
      </c>
      <c r="E8" s="387">
        <f>SUM(E10:E12)</f>
        <v>62634</v>
      </c>
      <c r="F8" s="387">
        <f>SUM(F10:F12)</f>
        <v>36746</v>
      </c>
    </row>
    <row r="9" spans="1:6" ht="16.5" customHeight="1">
      <c r="A9" s="25" t="s">
        <v>690</v>
      </c>
      <c r="B9" s="370" t="s">
        <v>29</v>
      </c>
      <c r="C9" s="370" t="s">
        <v>29</v>
      </c>
      <c r="D9" s="370" t="s">
        <v>29</v>
      </c>
      <c r="E9" s="370" t="s">
        <v>29</v>
      </c>
      <c r="F9" s="370" t="s">
        <v>29</v>
      </c>
    </row>
    <row r="10" spans="1:6" ht="16.5" customHeight="1">
      <c r="A10" s="25" t="s">
        <v>691</v>
      </c>
      <c r="B10" s="370">
        <v>14658</v>
      </c>
      <c r="C10" s="370">
        <v>4177</v>
      </c>
      <c r="D10" s="370">
        <v>18536</v>
      </c>
      <c r="E10" s="370">
        <v>22329</v>
      </c>
      <c r="F10" s="370">
        <v>10671</v>
      </c>
    </row>
    <row r="11" spans="1:6" ht="18" customHeight="1">
      <c r="A11" s="25" t="s">
        <v>1069</v>
      </c>
      <c r="B11" s="370">
        <v>491</v>
      </c>
      <c r="C11" s="370">
        <v>31152</v>
      </c>
      <c r="D11" s="370">
        <v>31239</v>
      </c>
      <c r="E11" s="370">
        <v>40305</v>
      </c>
      <c r="F11" s="370">
        <v>26075</v>
      </c>
    </row>
    <row r="12" spans="1:6" ht="16.5" customHeight="1">
      <c r="A12" s="25" t="s">
        <v>692</v>
      </c>
      <c r="B12" s="370"/>
      <c r="C12" s="370">
        <v>28</v>
      </c>
      <c r="D12" s="370">
        <v>0</v>
      </c>
      <c r="E12" s="370">
        <v>0</v>
      </c>
      <c r="F12" s="370">
        <v>0</v>
      </c>
    </row>
    <row r="13" spans="1:6" ht="16.5" customHeight="1">
      <c r="A13" s="120" t="s">
        <v>693</v>
      </c>
      <c r="B13" s="370">
        <v>0</v>
      </c>
      <c r="C13" s="370">
        <v>0</v>
      </c>
      <c r="D13" s="370">
        <v>0</v>
      </c>
      <c r="E13" s="370">
        <v>0</v>
      </c>
      <c r="F13" s="370">
        <v>0</v>
      </c>
    </row>
    <row r="14" spans="1:6" ht="24.75" customHeight="1">
      <c r="A14" s="347" t="s">
        <v>1070</v>
      </c>
      <c r="B14" s="387">
        <f>SUM(B15:B19)</f>
        <v>49696</v>
      </c>
      <c r="C14" s="387">
        <f>SUM(C15:C19)</f>
        <v>47067</v>
      </c>
      <c r="D14" s="387">
        <f>SUM(D15:D19)</f>
        <v>37497</v>
      </c>
      <c r="E14" s="387">
        <f>SUM(E15:E19)</f>
        <v>60538</v>
      </c>
      <c r="F14" s="387">
        <f>SUM(F15:F19)</f>
        <v>32839</v>
      </c>
    </row>
    <row r="15" spans="1:6" ht="16.5" customHeight="1">
      <c r="A15" s="25" t="s">
        <v>694</v>
      </c>
      <c r="B15" s="19">
        <v>32315</v>
      </c>
      <c r="C15" s="19">
        <v>24032</v>
      </c>
      <c r="D15" s="19">
        <v>11784</v>
      </c>
      <c r="E15" s="19">
        <v>29041</v>
      </c>
      <c r="F15" s="19">
        <v>3048</v>
      </c>
    </row>
    <row r="16" spans="1:6" ht="16.5" customHeight="1">
      <c r="A16" s="25" t="s">
        <v>695</v>
      </c>
      <c r="B16" s="19">
        <v>619</v>
      </c>
      <c r="C16" s="19">
        <v>2139</v>
      </c>
      <c r="D16" s="19">
        <v>4670</v>
      </c>
      <c r="E16" s="19">
        <v>16494</v>
      </c>
      <c r="F16" s="19">
        <v>11975</v>
      </c>
    </row>
    <row r="17" spans="1:6" ht="16.5" customHeight="1">
      <c r="A17" s="342" t="s">
        <v>696</v>
      </c>
      <c r="B17" s="370">
        <v>637</v>
      </c>
      <c r="C17" s="370" t="s">
        <v>179</v>
      </c>
      <c r="D17" s="370" t="s">
        <v>29</v>
      </c>
      <c r="E17" s="370" t="s">
        <v>29</v>
      </c>
      <c r="F17" s="370" t="s">
        <v>29</v>
      </c>
    </row>
    <row r="18" spans="1:6" ht="16.5" customHeight="1">
      <c r="A18" s="120" t="s">
        <v>1091</v>
      </c>
      <c r="B18" s="375">
        <v>13080</v>
      </c>
      <c r="C18" s="375">
        <v>19590</v>
      </c>
      <c r="D18" s="375">
        <v>18678</v>
      </c>
      <c r="E18" s="375">
        <v>14994</v>
      </c>
      <c r="F18" s="375">
        <v>17466</v>
      </c>
    </row>
    <row r="19" spans="1:6" ht="16.5" customHeight="1">
      <c r="A19" s="120" t="s">
        <v>697</v>
      </c>
      <c r="B19" s="370">
        <v>3045</v>
      </c>
      <c r="C19" s="370">
        <v>1306</v>
      </c>
      <c r="D19" s="370">
        <v>2365</v>
      </c>
      <c r="E19" s="370">
        <v>9</v>
      </c>
      <c r="F19" s="370">
        <v>350</v>
      </c>
    </row>
    <row r="20" spans="1:6" ht="7.5" customHeight="1">
      <c r="A20" s="290"/>
      <c r="B20" s="277"/>
      <c r="C20" s="277"/>
      <c r="D20" s="277"/>
      <c r="E20" s="277"/>
      <c r="F20" s="277"/>
    </row>
    <row r="21" spans="1:3" ht="19.5" customHeight="1">
      <c r="A21" s="627" t="s">
        <v>1202</v>
      </c>
      <c r="B21" s="392"/>
      <c r="C21" s="392"/>
    </row>
    <row r="22" spans="1:3" ht="15" customHeight="1">
      <c r="A22" s="633" t="s">
        <v>1216</v>
      </c>
      <c r="B22" s="393"/>
      <c r="C22" s="393"/>
    </row>
    <row r="23" spans="1:3" ht="13.5" customHeight="1">
      <c r="A23" s="393" t="s">
        <v>1145</v>
      </c>
      <c r="B23" s="393"/>
      <c r="C23" s="393"/>
    </row>
    <row r="24" spans="1:3" ht="13.5" customHeight="1">
      <c r="A24" s="393" t="s">
        <v>1146</v>
      </c>
      <c r="B24" s="393"/>
      <c r="C24" s="393"/>
    </row>
    <row r="25" spans="1:3" ht="13.5" customHeight="1">
      <c r="A25" s="393" t="s">
        <v>1147</v>
      </c>
      <c r="B25" s="393"/>
      <c r="C25" s="393"/>
    </row>
    <row r="26" spans="1:3" ht="13.5" customHeight="1">
      <c r="A26" s="393" t="s">
        <v>1148</v>
      </c>
      <c r="B26" s="393"/>
      <c r="C26" s="393"/>
    </row>
    <row r="27" spans="1:3" ht="13.5" customHeight="1">
      <c r="A27" s="393" t="s">
        <v>1149</v>
      </c>
      <c r="B27" s="393"/>
      <c r="C27" s="393"/>
    </row>
    <row r="28" spans="1:3" ht="13.5" customHeight="1">
      <c r="A28" s="393" t="s">
        <v>1150</v>
      </c>
      <c r="B28" s="393"/>
      <c r="C28" s="393"/>
    </row>
    <row r="29" spans="1:3" ht="13.5" customHeight="1">
      <c r="A29" s="393"/>
      <c r="B29" s="393"/>
      <c r="C29" s="393"/>
    </row>
    <row r="30" ht="13.5" customHeight="1">
      <c r="A30" s="393"/>
    </row>
  </sheetData>
  <sheetProtection/>
  <mergeCells count="1">
    <mergeCell ref="A2:F2"/>
  </mergeCells>
  <printOptions horizontalCentered="1"/>
  <pageMargins left="0.4724409448818898" right="0.4724409448818898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&amp;P+68&amp;]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5.796875" style="8" customWidth="1"/>
    <col min="2" max="16384" width="8.8984375" style="8" customWidth="1"/>
  </cols>
  <sheetData>
    <row r="1" ht="18" customHeight="1"/>
    <row r="2" ht="18" customHeight="1">
      <c r="A2" s="282"/>
    </row>
    <row r="3" ht="18" customHeight="1">
      <c r="A3" s="282"/>
    </row>
    <row r="4" ht="18" customHeight="1"/>
    <row r="5" ht="18" customHeight="1"/>
    <row r="6" ht="18" customHeight="1"/>
    <row r="7" ht="18" customHeight="1"/>
    <row r="8" ht="18" customHeight="1">
      <c r="A8" s="283"/>
    </row>
    <row r="9" ht="18" customHeight="1">
      <c r="A9" s="224"/>
    </row>
    <row r="10" ht="18" customHeight="1">
      <c r="A10" s="284"/>
    </row>
    <row r="11" ht="18" customHeight="1">
      <c r="A11" s="284"/>
    </row>
    <row r="12" ht="18" customHeight="1">
      <c r="A12" s="284"/>
    </row>
    <row r="13" ht="18" customHeight="1">
      <c r="A13" s="284"/>
    </row>
    <row r="14" ht="31.5" customHeight="1">
      <c r="A14" s="406" t="s">
        <v>698</v>
      </c>
    </row>
    <row r="15" ht="9.75" customHeight="1">
      <c r="A15" s="406"/>
    </row>
    <row r="16" ht="32.25" customHeight="1">
      <c r="A16" s="406" t="s">
        <v>699</v>
      </c>
    </row>
    <row r="17" ht="18" customHeight="1">
      <c r="A17" s="34"/>
    </row>
    <row r="18" ht="18" customHeight="1">
      <c r="A18" s="286"/>
    </row>
    <row r="19" ht="18" customHeight="1">
      <c r="A19" s="34"/>
    </row>
    <row r="20" ht="18" customHeight="1">
      <c r="A20" s="34"/>
    </row>
    <row r="21" ht="18" customHeight="1">
      <c r="A21" s="34"/>
    </row>
    <row r="22" ht="18" customHeight="1">
      <c r="A22" s="34"/>
    </row>
    <row r="23" ht="18" customHeight="1">
      <c r="A23" s="34"/>
    </row>
    <row r="24" ht="18" customHeight="1">
      <c r="A24" s="34"/>
    </row>
    <row r="25" ht="18" customHeight="1">
      <c r="A25" s="34"/>
    </row>
    <row r="26" ht="18" customHeight="1">
      <c r="A26" s="34"/>
    </row>
    <row r="27" ht="18" customHeight="1"/>
    <row r="28" ht="18" customHeight="1"/>
    <row r="29" ht="18" customHeight="1"/>
    <row r="30" ht="18" customHeight="1">
      <c r="A30" s="9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printOptions horizontalCentered="1"/>
  <pageMargins left="0.5118110236220472" right="0.5118110236220472" top="0.4724409448818898" bottom="0.5905511811023623" header="0" footer="0.35433070866141736"/>
  <pageSetup horizontalDpi="1200" verticalDpi="1200" orientation="portrait" paperSize="11" r:id="rId1"/>
  <headerFooter alignWithMargins="0">
    <oddFooter>&amp;L&amp;"Arial Narrow,Italic"&amp;9NIÊN GIÁM THỐNG KÊ HUYỆN TRI TÔN 2012&amp;R&amp;"Arial,Regular"&amp;9Trang &amp;P+74&amp;]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43"/>
  </sheetPr>
  <dimension ref="A1:G28"/>
  <sheetViews>
    <sheetView zoomScalePageLayoutView="0" workbookViewId="0" topLeftCell="A1">
      <selection activeCell="G21" sqref="G21"/>
    </sheetView>
  </sheetViews>
  <sheetFormatPr defaultColWidth="8.796875" defaultRowHeight="15"/>
  <cols>
    <col min="1" max="1" width="16.296875" style="8" customWidth="1"/>
    <col min="2" max="2" width="5.8984375" style="8" customWidth="1"/>
    <col min="3" max="7" width="5.59765625" style="8" customWidth="1"/>
    <col min="8" max="16384" width="8.8984375" style="8" customWidth="1"/>
  </cols>
  <sheetData>
    <row r="1" ht="15" customHeight="1">
      <c r="A1" s="8" t="s">
        <v>700</v>
      </c>
    </row>
    <row r="2" spans="1:7" ht="20.25">
      <c r="A2" s="646" t="s">
        <v>701</v>
      </c>
      <c r="B2" s="646"/>
      <c r="C2" s="646"/>
      <c r="D2" s="646"/>
      <c r="E2" s="646"/>
      <c r="F2" s="646"/>
      <c r="G2" s="646"/>
    </row>
    <row r="3" spans="1:7" ht="9.75" customHeight="1">
      <c r="A3" s="84"/>
      <c r="B3" s="84"/>
      <c r="C3" s="84"/>
      <c r="D3" s="84"/>
      <c r="E3" s="84"/>
      <c r="F3" s="84"/>
      <c r="G3" s="84"/>
    </row>
    <row r="4" ht="19.5" customHeight="1"/>
    <row r="5" spans="1:7" s="36" customFormat="1" ht="27" customHeight="1">
      <c r="A5" s="13" t="s">
        <v>713</v>
      </c>
      <c r="B5" s="13" t="s">
        <v>200</v>
      </c>
      <c r="C5" s="143" t="s">
        <v>181</v>
      </c>
      <c r="D5" s="143" t="s">
        <v>1030</v>
      </c>
      <c r="E5" s="143" t="s">
        <v>1071</v>
      </c>
      <c r="F5" s="143" t="s">
        <v>1094</v>
      </c>
      <c r="G5" s="143" t="s">
        <v>1139</v>
      </c>
    </row>
    <row r="6" spans="1:7" ht="7.5" customHeight="1">
      <c r="A6" s="82"/>
      <c r="B6" s="82"/>
      <c r="C6" s="93"/>
      <c r="D6" s="93"/>
      <c r="E6" s="93"/>
      <c r="F6" s="93"/>
      <c r="G6" s="93"/>
    </row>
    <row r="7" spans="1:7" ht="17.25" customHeight="1">
      <c r="A7" s="237" t="s">
        <v>702</v>
      </c>
      <c r="B7" s="237"/>
      <c r="C7" s="281"/>
      <c r="D7" s="281"/>
      <c r="E7" s="281"/>
      <c r="F7" s="281"/>
      <c r="G7" s="281"/>
    </row>
    <row r="8" spans="1:7" ht="12.75">
      <c r="A8" s="237" t="s">
        <v>703</v>
      </c>
      <c r="B8" s="237"/>
      <c r="C8" s="281"/>
      <c r="D8" s="281"/>
      <c r="E8" s="281"/>
      <c r="F8" s="281"/>
      <c r="G8" s="281"/>
    </row>
    <row r="9" spans="1:7" ht="17.25" customHeight="1">
      <c r="A9" s="166" t="s">
        <v>704</v>
      </c>
      <c r="B9" s="93" t="s">
        <v>708</v>
      </c>
      <c r="C9" s="380">
        <v>19</v>
      </c>
      <c r="D9" s="380">
        <v>19</v>
      </c>
      <c r="E9" s="380">
        <v>19</v>
      </c>
      <c r="F9" s="380">
        <v>18</v>
      </c>
      <c r="G9" s="380">
        <v>19</v>
      </c>
    </row>
    <row r="10" spans="1:7" ht="17.25" customHeight="1">
      <c r="A10" s="166" t="s">
        <v>705</v>
      </c>
      <c r="B10" s="93" t="s">
        <v>709</v>
      </c>
      <c r="C10" s="380">
        <v>131</v>
      </c>
      <c r="D10" s="380">
        <v>132</v>
      </c>
      <c r="E10" s="380">
        <v>210</v>
      </c>
      <c r="F10" s="380">
        <v>202</v>
      </c>
      <c r="G10" s="380">
        <v>215</v>
      </c>
    </row>
    <row r="11" spans="1:7" ht="17.25" customHeight="1">
      <c r="A11" s="166" t="s">
        <v>706</v>
      </c>
      <c r="B11" s="93" t="s">
        <v>202</v>
      </c>
      <c r="C11" s="380">
        <v>3776</v>
      </c>
      <c r="D11" s="380">
        <v>3928</v>
      </c>
      <c r="E11" s="380">
        <v>4175</v>
      </c>
      <c r="F11" s="380">
        <v>4541</v>
      </c>
      <c r="G11" s="380">
        <v>4544</v>
      </c>
    </row>
    <row r="12" spans="1:7" ht="17.25" customHeight="1">
      <c r="A12" s="166" t="s">
        <v>707</v>
      </c>
      <c r="B12" s="93" t="s">
        <v>21</v>
      </c>
      <c r="C12" s="380">
        <v>139</v>
      </c>
      <c r="D12" s="380">
        <v>153</v>
      </c>
      <c r="E12" s="380">
        <v>154</v>
      </c>
      <c r="F12" s="380">
        <v>158</v>
      </c>
      <c r="G12" s="380">
        <v>170</v>
      </c>
    </row>
    <row r="13" spans="1:7" ht="21" customHeight="1">
      <c r="A13" s="237" t="s">
        <v>710</v>
      </c>
      <c r="B13" s="93"/>
      <c r="C13" s="380"/>
      <c r="D13" s="380"/>
      <c r="E13" s="380"/>
      <c r="F13" s="380"/>
      <c r="G13" s="380"/>
    </row>
    <row r="14" spans="1:7" ht="17.25" customHeight="1">
      <c r="A14" s="166" t="s">
        <v>704</v>
      </c>
      <c r="B14" s="93" t="s">
        <v>708</v>
      </c>
      <c r="C14" s="380">
        <v>32</v>
      </c>
      <c r="D14" s="380">
        <v>32</v>
      </c>
      <c r="E14" s="380">
        <v>33</v>
      </c>
      <c r="F14" s="380">
        <v>33</v>
      </c>
      <c r="G14" s="380">
        <v>27</v>
      </c>
    </row>
    <row r="15" spans="1:7" ht="17.25" customHeight="1">
      <c r="A15" s="166" t="s">
        <v>705</v>
      </c>
      <c r="B15" s="93" t="s">
        <v>709</v>
      </c>
      <c r="C15" s="380">
        <v>463</v>
      </c>
      <c r="D15" s="380">
        <v>490</v>
      </c>
      <c r="E15" s="380">
        <v>499</v>
      </c>
      <c r="F15" s="380">
        <v>503</v>
      </c>
      <c r="G15" s="380">
        <v>502</v>
      </c>
    </row>
    <row r="16" spans="1:7" ht="17.25" customHeight="1">
      <c r="A16" s="166" t="s">
        <v>706</v>
      </c>
      <c r="B16" s="93" t="s">
        <v>202</v>
      </c>
      <c r="C16" s="380">
        <v>12214</v>
      </c>
      <c r="D16" s="380">
        <v>13071</v>
      </c>
      <c r="E16" s="380">
        <v>13368</v>
      </c>
      <c r="F16" s="380">
        <v>13168</v>
      </c>
      <c r="G16" s="380">
        <v>13112</v>
      </c>
    </row>
    <row r="17" spans="1:7" ht="17.25" customHeight="1">
      <c r="A17" s="166" t="s">
        <v>707</v>
      </c>
      <c r="B17" s="93" t="s">
        <v>21</v>
      </c>
      <c r="C17" s="380">
        <v>547</v>
      </c>
      <c r="D17" s="380">
        <v>625</v>
      </c>
      <c r="E17" s="380">
        <v>593</v>
      </c>
      <c r="F17" s="380">
        <v>676</v>
      </c>
      <c r="G17" s="380">
        <v>698</v>
      </c>
    </row>
    <row r="18" spans="1:7" ht="17.25" customHeight="1">
      <c r="A18" s="237" t="s">
        <v>711</v>
      </c>
      <c r="B18" s="93"/>
      <c r="C18" s="380"/>
      <c r="D18" s="380"/>
      <c r="E18" s="380"/>
      <c r="F18" s="380"/>
      <c r="G18" s="380"/>
    </row>
    <row r="19" spans="1:7" ht="17.25" customHeight="1">
      <c r="A19" s="166" t="s">
        <v>704</v>
      </c>
      <c r="B19" s="93" t="s">
        <v>708</v>
      </c>
      <c r="C19" s="380">
        <v>15</v>
      </c>
      <c r="D19" s="380">
        <v>15</v>
      </c>
      <c r="E19" s="380">
        <v>15</v>
      </c>
      <c r="F19" s="380">
        <v>15</v>
      </c>
      <c r="G19" s="380">
        <v>15</v>
      </c>
    </row>
    <row r="20" spans="1:7" ht="17.25" customHeight="1">
      <c r="A20" s="166" t="s">
        <v>705</v>
      </c>
      <c r="B20" s="93" t="s">
        <v>709</v>
      </c>
      <c r="C20" s="380">
        <v>197</v>
      </c>
      <c r="D20" s="380">
        <v>209</v>
      </c>
      <c r="E20" s="380">
        <v>213</v>
      </c>
      <c r="F20" s="380">
        <v>225</v>
      </c>
      <c r="G20" s="380">
        <v>234</v>
      </c>
    </row>
    <row r="21" spans="1:7" ht="17.25" customHeight="1">
      <c r="A21" s="166" t="s">
        <v>706</v>
      </c>
      <c r="B21" s="93" t="s">
        <v>202</v>
      </c>
      <c r="C21" s="380">
        <v>7195</v>
      </c>
      <c r="D21" s="380">
        <v>6841</v>
      </c>
      <c r="E21" s="380">
        <v>7042</v>
      </c>
      <c r="F21" s="380">
        <v>7414</v>
      </c>
      <c r="G21" s="380">
        <v>7810</v>
      </c>
    </row>
    <row r="22" spans="1:7" ht="17.25" customHeight="1">
      <c r="A22" s="166" t="s">
        <v>707</v>
      </c>
      <c r="B22" s="93" t="s">
        <v>21</v>
      </c>
      <c r="C22" s="380">
        <v>409</v>
      </c>
      <c r="D22" s="380">
        <v>469</v>
      </c>
      <c r="E22" s="380">
        <v>455</v>
      </c>
      <c r="F22" s="380">
        <v>477</v>
      </c>
      <c r="G22" s="390">
        <v>483</v>
      </c>
    </row>
    <row r="23" spans="1:7" ht="17.25" customHeight="1">
      <c r="A23" s="237" t="s">
        <v>712</v>
      </c>
      <c r="B23" s="93"/>
      <c r="C23" s="380"/>
      <c r="D23" s="380"/>
      <c r="E23" s="380"/>
      <c r="F23" s="380"/>
      <c r="G23" s="380"/>
    </row>
    <row r="24" spans="1:7" ht="17.25" customHeight="1">
      <c r="A24" s="166" t="s">
        <v>704</v>
      </c>
      <c r="B24" s="93" t="s">
        <v>708</v>
      </c>
      <c r="C24" s="380">
        <v>3</v>
      </c>
      <c r="D24" s="380">
        <v>3</v>
      </c>
      <c r="E24" s="380">
        <v>3</v>
      </c>
      <c r="F24" s="380">
        <v>4</v>
      </c>
      <c r="G24" s="380">
        <v>4</v>
      </c>
    </row>
    <row r="25" spans="1:7" ht="17.25" customHeight="1">
      <c r="A25" s="166" t="s">
        <v>705</v>
      </c>
      <c r="B25" s="93" t="s">
        <v>709</v>
      </c>
      <c r="C25" s="380">
        <v>65</v>
      </c>
      <c r="D25" s="380">
        <v>71</v>
      </c>
      <c r="E25" s="380">
        <v>70</v>
      </c>
      <c r="F25" s="380">
        <v>74</v>
      </c>
      <c r="G25" s="380">
        <v>77</v>
      </c>
    </row>
    <row r="26" spans="1:7" ht="17.25" customHeight="1">
      <c r="A26" s="166" t="s">
        <v>706</v>
      </c>
      <c r="B26" s="93" t="s">
        <v>202</v>
      </c>
      <c r="C26" s="380">
        <v>2479</v>
      </c>
      <c r="D26" s="380">
        <v>2445</v>
      </c>
      <c r="E26" s="380">
        <v>2484</v>
      </c>
      <c r="F26" s="380">
        <v>2606</v>
      </c>
      <c r="G26" s="380">
        <v>2529</v>
      </c>
    </row>
    <row r="27" spans="1:7" ht="17.25" customHeight="1">
      <c r="A27" s="166" t="s">
        <v>707</v>
      </c>
      <c r="B27" s="93" t="s">
        <v>21</v>
      </c>
      <c r="C27" s="380">
        <v>161</v>
      </c>
      <c r="D27" s="380">
        <v>182</v>
      </c>
      <c r="E27" s="380">
        <v>212</v>
      </c>
      <c r="F27" s="380">
        <v>244</v>
      </c>
      <c r="G27" s="380">
        <v>251</v>
      </c>
    </row>
    <row r="28" spans="1:7" ht="9" customHeight="1">
      <c r="A28" s="64"/>
      <c r="B28" s="64"/>
      <c r="C28" s="64"/>
      <c r="D28" s="64"/>
      <c r="E28" s="64"/>
      <c r="F28" s="64"/>
      <c r="G28" s="64"/>
    </row>
  </sheetData>
  <sheetProtection/>
  <mergeCells count="1">
    <mergeCell ref="A2:G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43"/>
  </sheetPr>
  <dimension ref="A1:E34"/>
  <sheetViews>
    <sheetView zoomScalePageLayoutView="0" workbookViewId="0" topLeftCell="A10">
      <selection activeCell="A30" sqref="A30"/>
    </sheetView>
  </sheetViews>
  <sheetFormatPr defaultColWidth="8.796875" defaultRowHeight="15"/>
  <cols>
    <col min="1" max="1" width="19" style="8" customWidth="1"/>
    <col min="2" max="5" width="7.3984375" style="8" customWidth="1"/>
    <col min="6" max="16384" width="8.8984375" style="8" customWidth="1"/>
  </cols>
  <sheetData>
    <row r="1" spans="1:5" ht="15" customHeight="1">
      <c r="A1" s="8" t="s">
        <v>714</v>
      </c>
      <c r="C1" s="9"/>
      <c r="D1" s="9"/>
      <c r="E1" s="9"/>
    </row>
    <row r="2" spans="1:5" ht="28.5" customHeight="1">
      <c r="A2" s="646" t="s">
        <v>715</v>
      </c>
      <c r="B2" s="646"/>
      <c r="C2" s="646"/>
      <c r="D2" s="646"/>
      <c r="E2" s="646"/>
    </row>
    <row r="3" spans="1:5" ht="21" customHeight="1">
      <c r="A3" s="247" t="s">
        <v>716</v>
      </c>
      <c r="B3" s="71"/>
      <c r="C3" s="71"/>
      <c r="D3" s="71"/>
      <c r="E3" s="71"/>
    </row>
    <row r="4" spans="1:5" ht="9.75" customHeight="1">
      <c r="A4" s="247"/>
      <c r="B4" s="71"/>
      <c r="C4" s="71"/>
      <c r="D4" s="71"/>
      <c r="E4" s="71"/>
    </row>
    <row r="5" ht="15.75" customHeight="1"/>
    <row r="6" spans="1:5" s="274" customFormat="1" ht="27" customHeight="1">
      <c r="A6" s="13"/>
      <c r="B6" s="13" t="s">
        <v>708</v>
      </c>
      <c r="C6" s="13" t="s">
        <v>709</v>
      </c>
      <c r="D6" s="13" t="s">
        <v>717</v>
      </c>
      <c r="E6" s="13" t="s">
        <v>718</v>
      </c>
    </row>
    <row r="7" spans="1:5" ht="5.25" customHeight="1">
      <c r="A7" s="243"/>
      <c r="B7" s="275"/>
      <c r="C7" s="275"/>
      <c r="D7" s="275"/>
      <c r="E7" s="275"/>
    </row>
    <row r="8" spans="1:5" ht="15" customHeight="1">
      <c r="A8" s="82" t="s">
        <v>719</v>
      </c>
      <c r="B8" s="180">
        <v>19</v>
      </c>
      <c r="C8" s="180">
        <v>132</v>
      </c>
      <c r="D8" s="180">
        <v>3972</v>
      </c>
      <c r="E8" s="180">
        <v>133</v>
      </c>
    </row>
    <row r="9" spans="1:5" ht="15" customHeight="1">
      <c r="A9" s="82" t="s">
        <v>1031</v>
      </c>
      <c r="B9" s="180">
        <v>19</v>
      </c>
      <c r="C9" s="180">
        <v>132</v>
      </c>
      <c r="D9" s="180">
        <v>3928</v>
      </c>
      <c r="E9" s="180">
        <v>153</v>
      </c>
    </row>
    <row r="10" spans="1:5" ht="15" customHeight="1">
      <c r="A10" s="82" t="s">
        <v>1072</v>
      </c>
      <c r="B10" s="180">
        <v>19</v>
      </c>
      <c r="C10" s="180">
        <v>210</v>
      </c>
      <c r="D10" s="180">
        <v>4175</v>
      </c>
      <c r="E10" s="180">
        <v>154</v>
      </c>
    </row>
    <row r="11" spans="1:5" ht="15" customHeight="1">
      <c r="A11" s="82" t="s">
        <v>1096</v>
      </c>
      <c r="B11" s="180">
        <v>18</v>
      </c>
      <c r="C11" s="180">
        <v>202</v>
      </c>
      <c r="D11" s="180">
        <v>4541</v>
      </c>
      <c r="E11" s="180">
        <v>158</v>
      </c>
    </row>
    <row r="12" spans="1:5" ht="15" customHeight="1">
      <c r="A12" s="82" t="s">
        <v>1183</v>
      </c>
      <c r="B12" s="180">
        <f>SUM(B14:B28)</f>
        <v>19</v>
      </c>
      <c r="C12" s="180">
        <f>SUM(C14:C28)</f>
        <v>215</v>
      </c>
      <c r="D12" s="180">
        <f>SUM(D14:D28)</f>
        <v>4544</v>
      </c>
      <c r="E12" s="180">
        <f>SUM(E14:E28)</f>
        <v>170</v>
      </c>
    </row>
    <row r="13" spans="1:5" ht="19.5" customHeight="1">
      <c r="A13" s="276" t="s">
        <v>722</v>
      </c>
      <c r="B13" s="604"/>
      <c r="C13" s="604"/>
      <c r="D13" s="604"/>
      <c r="E13" s="604"/>
    </row>
    <row r="14" spans="1:5" ht="14.25" customHeight="1">
      <c r="A14" s="166" t="s">
        <v>365</v>
      </c>
      <c r="B14" s="169">
        <v>4</v>
      </c>
      <c r="C14" s="169">
        <v>29</v>
      </c>
      <c r="D14" s="169">
        <v>751</v>
      </c>
      <c r="E14" s="169">
        <v>22</v>
      </c>
    </row>
    <row r="15" spans="1:5" ht="14.25" customHeight="1">
      <c r="A15" s="166" t="s">
        <v>366</v>
      </c>
      <c r="B15" s="169">
        <v>1</v>
      </c>
      <c r="C15" s="169">
        <v>24</v>
      </c>
      <c r="D15" s="169">
        <v>561</v>
      </c>
      <c r="E15" s="169">
        <v>25</v>
      </c>
    </row>
    <row r="16" spans="1:5" ht="14.25" customHeight="1">
      <c r="A16" s="166" t="s">
        <v>367</v>
      </c>
      <c r="B16" s="200">
        <v>1</v>
      </c>
      <c r="C16" s="169">
        <v>10</v>
      </c>
      <c r="D16" s="169">
        <v>209</v>
      </c>
      <c r="E16" s="169">
        <v>9</v>
      </c>
    </row>
    <row r="17" spans="1:5" ht="14.25" customHeight="1">
      <c r="A17" s="166" t="s">
        <v>368</v>
      </c>
      <c r="B17" s="169">
        <v>1</v>
      </c>
      <c r="C17" s="169">
        <v>11</v>
      </c>
      <c r="D17" s="169">
        <v>212</v>
      </c>
      <c r="E17" s="169">
        <v>9</v>
      </c>
    </row>
    <row r="18" spans="1:5" ht="14.25" customHeight="1">
      <c r="A18" s="166" t="s">
        <v>369</v>
      </c>
      <c r="B18" s="200">
        <v>1</v>
      </c>
      <c r="C18" s="169">
        <v>12</v>
      </c>
      <c r="D18" s="169">
        <v>235</v>
      </c>
      <c r="E18" s="169">
        <v>9</v>
      </c>
    </row>
    <row r="19" spans="1:5" ht="14.25" customHeight="1">
      <c r="A19" s="166" t="s">
        <v>370</v>
      </c>
      <c r="B19" s="169">
        <v>1</v>
      </c>
      <c r="C19" s="262">
        <v>8</v>
      </c>
      <c r="D19" s="262">
        <v>94</v>
      </c>
      <c r="E19" s="262">
        <v>5</v>
      </c>
    </row>
    <row r="20" spans="1:5" ht="14.25" customHeight="1">
      <c r="A20" s="166" t="s">
        <v>371</v>
      </c>
      <c r="B20" s="200">
        <v>1</v>
      </c>
      <c r="C20" s="204">
        <v>18</v>
      </c>
      <c r="D20" s="204">
        <v>402</v>
      </c>
      <c r="E20" s="204">
        <v>12</v>
      </c>
    </row>
    <row r="21" spans="1:5" ht="14.25" customHeight="1">
      <c r="A21" s="166" t="s">
        <v>372</v>
      </c>
      <c r="B21" s="169">
        <v>1</v>
      </c>
      <c r="C21" s="169">
        <v>14</v>
      </c>
      <c r="D21" s="169">
        <v>320</v>
      </c>
      <c r="E21" s="169">
        <v>12</v>
      </c>
    </row>
    <row r="22" spans="1:5" ht="14.25" customHeight="1">
      <c r="A22" s="166" t="s">
        <v>373</v>
      </c>
      <c r="B22" s="200">
        <v>1</v>
      </c>
      <c r="C22" s="180">
        <v>14</v>
      </c>
      <c r="D22" s="180">
        <v>253</v>
      </c>
      <c r="E22" s="180">
        <v>12</v>
      </c>
    </row>
    <row r="23" spans="1:5" ht="14.25" customHeight="1">
      <c r="A23" s="166" t="s">
        <v>374</v>
      </c>
      <c r="B23" s="169">
        <v>2</v>
      </c>
      <c r="C23" s="180">
        <v>18</v>
      </c>
      <c r="D23" s="180">
        <v>353</v>
      </c>
      <c r="E23" s="180">
        <v>14</v>
      </c>
    </row>
    <row r="24" spans="1:5" ht="14.25" customHeight="1">
      <c r="A24" s="166" t="s">
        <v>375</v>
      </c>
      <c r="B24" s="200">
        <v>1</v>
      </c>
      <c r="C24" s="180">
        <v>10</v>
      </c>
      <c r="D24" s="180">
        <v>217</v>
      </c>
      <c r="E24" s="180">
        <v>8</v>
      </c>
    </row>
    <row r="25" spans="1:5" ht="14.25" customHeight="1">
      <c r="A25" s="166" t="s">
        <v>376</v>
      </c>
      <c r="B25" s="169">
        <v>1</v>
      </c>
      <c r="C25" s="180">
        <v>11</v>
      </c>
      <c r="D25" s="180">
        <v>206</v>
      </c>
      <c r="E25" s="180">
        <v>8</v>
      </c>
    </row>
    <row r="26" spans="1:5" ht="14.25" customHeight="1">
      <c r="A26" s="166" t="s">
        <v>377</v>
      </c>
      <c r="B26" s="200">
        <v>1</v>
      </c>
      <c r="C26" s="180">
        <v>15</v>
      </c>
      <c r="D26" s="180">
        <v>333</v>
      </c>
      <c r="E26" s="180">
        <v>12</v>
      </c>
    </row>
    <row r="27" spans="1:5" ht="14.25" customHeight="1">
      <c r="A27" s="166" t="s">
        <v>378</v>
      </c>
      <c r="B27" s="169">
        <v>1</v>
      </c>
      <c r="C27" s="180">
        <v>10</v>
      </c>
      <c r="D27" s="180">
        <v>160</v>
      </c>
      <c r="E27" s="180">
        <v>6</v>
      </c>
    </row>
    <row r="28" spans="1:5" ht="14.25" customHeight="1">
      <c r="A28" s="166" t="s">
        <v>379</v>
      </c>
      <c r="B28" s="200">
        <v>1</v>
      </c>
      <c r="C28" s="180">
        <v>11</v>
      </c>
      <c r="D28" s="180">
        <v>238</v>
      </c>
      <c r="E28" s="180">
        <v>7</v>
      </c>
    </row>
    <row r="29" spans="1:5" ht="7.5" customHeight="1">
      <c r="A29" s="64"/>
      <c r="B29" s="277"/>
      <c r="C29" s="100"/>
      <c r="D29" s="100"/>
      <c r="E29" s="100"/>
    </row>
    <row r="30" spans="1:5" ht="15" customHeight="1">
      <c r="A30" s="605" t="s">
        <v>1194</v>
      </c>
      <c r="B30" s="599"/>
      <c r="C30" s="273"/>
      <c r="D30" s="273"/>
      <c r="E30" s="273"/>
    </row>
    <row r="31" ht="15.75" customHeight="1">
      <c r="A31" s="34" t="s">
        <v>1196</v>
      </c>
    </row>
    <row r="32" ht="15.75" customHeight="1">
      <c r="A32" s="278" t="s">
        <v>1197</v>
      </c>
    </row>
    <row r="33" ht="15.75" customHeight="1">
      <c r="A33" s="279" t="s">
        <v>1198</v>
      </c>
    </row>
    <row r="34" ht="12.75">
      <c r="A34" s="279" t="s">
        <v>1195</v>
      </c>
    </row>
  </sheetData>
  <sheetProtection/>
  <mergeCells count="1">
    <mergeCell ref="A2:E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13">
      <selection activeCell="G31" sqref="G31"/>
    </sheetView>
  </sheetViews>
  <sheetFormatPr defaultColWidth="8.796875" defaultRowHeight="15"/>
  <cols>
    <col min="1" max="1" width="20.296875" style="8" customWidth="1"/>
    <col min="2" max="2" width="6.59765625" style="8" customWidth="1"/>
    <col min="3" max="3" width="6.296875" style="8" customWidth="1"/>
    <col min="4" max="5" width="7.69921875" style="8" customWidth="1"/>
    <col min="6" max="16384" width="8.8984375" style="8" customWidth="1"/>
  </cols>
  <sheetData>
    <row r="1" spans="1:5" ht="15" customHeight="1">
      <c r="A1" s="8" t="s">
        <v>720</v>
      </c>
      <c r="C1" s="9"/>
      <c r="D1" s="9"/>
      <c r="E1" s="9"/>
    </row>
    <row r="2" spans="1:5" ht="30.75" customHeight="1">
      <c r="A2" s="59" t="s">
        <v>721</v>
      </c>
      <c r="B2" s="71"/>
      <c r="C2" s="71"/>
      <c r="D2" s="71"/>
      <c r="E2" s="71"/>
    </row>
    <row r="3" spans="1:5" ht="19.5">
      <c r="A3" s="247" t="s">
        <v>1140</v>
      </c>
      <c r="B3" s="71"/>
      <c r="C3" s="71"/>
      <c r="D3" s="71"/>
      <c r="E3" s="71"/>
    </row>
    <row r="4" spans="1:5" ht="9.75" customHeight="1">
      <c r="A4" s="247"/>
      <c r="B4" s="71"/>
      <c r="C4" s="71"/>
      <c r="D4" s="71"/>
      <c r="E4" s="71"/>
    </row>
    <row r="6" spans="1:5" ht="27" customHeight="1">
      <c r="A6" s="13"/>
      <c r="B6" s="13" t="s">
        <v>708</v>
      </c>
      <c r="C6" s="13" t="s">
        <v>709</v>
      </c>
      <c r="D6" s="13" t="s">
        <v>717</v>
      </c>
      <c r="E6" s="13" t="s">
        <v>718</v>
      </c>
    </row>
    <row r="7" spans="1:5" ht="4.5" customHeight="1">
      <c r="A7" s="243"/>
      <c r="B7" s="275"/>
      <c r="C7" s="275"/>
      <c r="D7" s="275"/>
      <c r="E7" s="275"/>
    </row>
    <row r="8" spans="1:5" ht="18" customHeight="1">
      <c r="A8" s="82" t="s">
        <v>719</v>
      </c>
      <c r="B8" s="180">
        <v>32</v>
      </c>
      <c r="C8" s="180">
        <v>473</v>
      </c>
      <c r="D8" s="180">
        <v>12596</v>
      </c>
      <c r="E8" s="180">
        <v>545</v>
      </c>
    </row>
    <row r="9" spans="1:5" ht="18" customHeight="1">
      <c r="A9" s="82" t="s">
        <v>1031</v>
      </c>
      <c r="B9" s="180">
        <v>32</v>
      </c>
      <c r="C9" s="180">
        <v>490</v>
      </c>
      <c r="D9" s="180">
        <v>13071</v>
      </c>
      <c r="E9" s="180">
        <v>625</v>
      </c>
    </row>
    <row r="10" spans="1:5" ht="18" customHeight="1">
      <c r="A10" s="82" t="s">
        <v>1072</v>
      </c>
      <c r="B10" s="180">
        <v>33</v>
      </c>
      <c r="C10" s="180">
        <v>499</v>
      </c>
      <c r="D10" s="180">
        <v>13368</v>
      </c>
      <c r="E10" s="180">
        <v>593</v>
      </c>
    </row>
    <row r="11" spans="1:5" ht="18" customHeight="1">
      <c r="A11" s="82" t="s">
        <v>1096</v>
      </c>
      <c r="B11" s="180">
        <v>33</v>
      </c>
      <c r="C11" s="180">
        <v>503</v>
      </c>
      <c r="D11" s="180">
        <v>13168</v>
      </c>
      <c r="E11" s="180">
        <v>676</v>
      </c>
    </row>
    <row r="12" spans="1:5" ht="18" customHeight="1">
      <c r="A12" s="82" t="s">
        <v>1183</v>
      </c>
      <c r="B12" s="180">
        <f>SUM(B14:B28)</f>
        <v>27</v>
      </c>
      <c r="C12" s="180">
        <f>SUM(C14:C28)</f>
        <v>502</v>
      </c>
      <c r="D12" s="180">
        <f>SUM(D14:D28)</f>
        <v>13112</v>
      </c>
      <c r="E12" s="180">
        <f>SUM(E14:E28)</f>
        <v>698</v>
      </c>
    </row>
    <row r="13" spans="1:5" ht="18" customHeight="1">
      <c r="A13" s="276" t="s">
        <v>722</v>
      </c>
      <c r="B13" s="604"/>
      <c r="C13" s="604"/>
      <c r="D13" s="604"/>
      <c r="E13" s="604"/>
    </row>
    <row r="14" spans="1:5" ht="16.5" customHeight="1">
      <c r="A14" s="166" t="s">
        <v>365</v>
      </c>
      <c r="B14" s="169">
        <v>2</v>
      </c>
      <c r="C14" s="169">
        <v>52</v>
      </c>
      <c r="D14" s="169">
        <v>1544</v>
      </c>
      <c r="E14" s="169">
        <v>75</v>
      </c>
    </row>
    <row r="15" spans="1:5" ht="16.5" customHeight="1">
      <c r="A15" s="166" t="s">
        <v>366</v>
      </c>
      <c r="B15" s="169">
        <v>3</v>
      </c>
      <c r="C15" s="169">
        <v>55</v>
      </c>
      <c r="D15" s="169">
        <v>1390</v>
      </c>
      <c r="E15" s="169">
        <v>80</v>
      </c>
    </row>
    <row r="16" spans="1:5" ht="16.5" customHeight="1">
      <c r="A16" s="166" t="s">
        <v>367</v>
      </c>
      <c r="B16" s="169">
        <v>1</v>
      </c>
      <c r="C16" s="169">
        <v>18</v>
      </c>
      <c r="D16" s="169">
        <v>468</v>
      </c>
      <c r="E16" s="169">
        <v>26</v>
      </c>
    </row>
    <row r="17" spans="1:5" ht="16.5" customHeight="1">
      <c r="A17" s="166" t="s">
        <v>368</v>
      </c>
      <c r="B17" s="169">
        <v>1</v>
      </c>
      <c r="C17" s="169">
        <v>20</v>
      </c>
      <c r="D17" s="169">
        <v>520</v>
      </c>
      <c r="E17" s="169">
        <v>29</v>
      </c>
    </row>
    <row r="18" spans="1:5" ht="16.5" customHeight="1">
      <c r="A18" s="166" t="s">
        <v>369</v>
      </c>
      <c r="B18" s="169">
        <v>1</v>
      </c>
      <c r="C18" s="169">
        <v>25</v>
      </c>
      <c r="D18" s="169">
        <v>670</v>
      </c>
      <c r="E18" s="169">
        <v>34</v>
      </c>
    </row>
    <row r="19" spans="1:5" ht="16.5" customHeight="1">
      <c r="A19" s="166" t="s">
        <v>370</v>
      </c>
      <c r="B19" s="169">
        <v>1</v>
      </c>
      <c r="C19" s="262">
        <v>11</v>
      </c>
      <c r="D19" s="262">
        <v>183</v>
      </c>
      <c r="E19" s="262">
        <v>16</v>
      </c>
    </row>
    <row r="20" spans="1:5" ht="16.5" customHeight="1">
      <c r="A20" s="166" t="s">
        <v>371</v>
      </c>
      <c r="B20" s="169">
        <v>2</v>
      </c>
      <c r="C20" s="204">
        <v>46</v>
      </c>
      <c r="D20" s="204">
        <v>1264</v>
      </c>
      <c r="E20" s="204">
        <v>64</v>
      </c>
    </row>
    <row r="21" spans="1:5" ht="16.5" customHeight="1">
      <c r="A21" s="166" t="s">
        <v>372</v>
      </c>
      <c r="B21" s="169">
        <v>2</v>
      </c>
      <c r="C21" s="169">
        <v>30</v>
      </c>
      <c r="D21" s="169">
        <v>761</v>
      </c>
      <c r="E21" s="169">
        <v>43</v>
      </c>
    </row>
    <row r="22" spans="1:5" ht="16.5" customHeight="1">
      <c r="A22" s="166" t="s">
        <v>373</v>
      </c>
      <c r="B22" s="169">
        <v>2</v>
      </c>
      <c r="C22" s="180">
        <v>33</v>
      </c>
      <c r="D22" s="180">
        <v>866</v>
      </c>
      <c r="E22" s="180">
        <v>44</v>
      </c>
    </row>
    <row r="23" spans="1:5" ht="16.5" customHeight="1">
      <c r="A23" s="166" t="s">
        <v>374</v>
      </c>
      <c r="B23" s="169">
        <v>3</v>
      </c>
      <c r="C23" s="180">
        <v>44</v>
      </c>
      <c r="D23" s="180">
        <v>1239</v>
      </c>
      <c r="E23" s="180">
        <v>60</v>
      </c>
    </row>
    <row r="24" spans="1:5" ht="16.5" customHeight="1">
      <c r="A24" s="166" t="s">
        <v>375</v>
      </c>
      <c r="B24" s="169">
        <v>2</v>
      </c>
      <c r="C24" s="180">
        <v>29</v>
      </c>
      <c r="D24" s="180">
        <v>631</v>
      </c>
      <c r="E24" s="180">
        <v>41</v>
      </c>
    </row>
    <row r="25" spans="1:5" ht="16.5" customHeight="1">
      <c r="A25" s="166" t="s">
        <v>376</v>
      </c>
      <c r="B25" s="169">
        <v>2</v>
      </c>
      <c r="C25" s="180">
        <v>34</v>
      </c>
      <c r="D25" s="180">
        <v>848</v>
      </c>
      <c r="E25" s="180">
        <v>48</v>
      </c>
    </row>
    <row r="26" spans="1:5" ht="16.5" customHeight="1">
      <c r="A26" s="166" t="s">
        <v>377</v>
      </c>
      <c r="B26" s="169">
        <v>2</v>
      </c>
      <c r="C26" s="180">
        <v>42</v>
      </c>
      <c r="D26" s="180">
        <v>1118</v>
      </c>
      <c r="E26" s="180">
        <v>55</v>
      </c>
    </row>
    <row r="27" spans="1:5" ht="16.5" customHeight="1">
      <c r="A27" s="166" t="s">
        <v>378</v>
      </c>
      <c r="B27" s="169">
        <v>1</v>
      </c>
      <c r="C27" s="180">
        <v>21</v>
      </c>
      <c r="D27" s="180">
        <v>574</v>
      </c>
      <c r="E27" s="180">
        <v>28</v>
      </c>
    </row>
    <row r="28" spans="1:5" ht="16.5" customHeight="1">
      <c r="A28" s="166" t="s">
        <v>379</v>
      </c>
      <c r="B28" s="169">
        <v>2</v>
      </c>
      <c r="C28" s="180">
        <v>42</v>
      </c>
      <c r="D28" s="180">
        <v>1036</v>
      </c>
      <c r="E28" s="180">
        <v>55</v>
      </c>
    </row>
    <row r="29" spans="1:5" ht="3.75" customHeight="1">
      <c r="A29" s="64"/>
      <c r="B29" s="215"/>
      <c r="C29" s="215"/>
      <c r="D29" s="215"/>
      <c r="E29" s="215"/>
    </row>
    <row r="30" ht="16.5" customHeight="1">
      <c r="A30" s="605" t="s">
        <v>1213</v>
      </c>
    </row>
    <row r="31" ht="14.25" customHeight="1">
      <c r="A31" s="8" t="s">
        <v>1214</v>
      </c>
    </row>
    <row r="32" ht="14.25" customHeight="1">
      <c r="A32" s="8" t="s">
        <v>1215</v>
      </c>
    </row>
    <row r="33" ht="14.25" customHeight="1"/>
  </sheetData>
  <sheetProtection/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3"/>
  </sheetPr>
  <dimension ref="A1:G39"/>
  <sheetViews>
    <sheetView zoomScalePageLayoutView="0" workbookViewId="0" topLeftCell="A13">
      <selection activeCell="B44" sqref="B44"/>
    </sheetView>
  </sheetViews>
  <sheetFormatPr defaultColWidth="8.796875" defaultRowHeight="15"/>
  <cols>
    <col min="1" max="1" width="20.09765625" style="8" customWidth="1"/>
    <col min="2" max="2" width="6.3984375" style="8" customWidth="1"/>
    <col min="3" max="3" width="6.296875" style="8" customWidth="1"/>
    <col min="4" max="4" width="7.69921875" style="8" customWidth="1"/>
    <col min="5" max="5" width="7.796875" style="8" customWidth="1"/>
    <col min="6" max="16384" width="8.8984375" style="8" customWidth="1"/>
  </cols>
  <sheetData>
    <row r="1" spans="1:5" ht="15" customHeight="1">
      <c r="A1" s="8" t="s">
        <v>727</v>
      </c>
      <c r="C1" s="9"/>
      <c r="D1" s="9"/>
      <c r="E1" s="9"/>
    </row>
    <row r="2" spans="1:5" ht="20.25">
      <c r="A2" s="11" t="s">
        <v>723</v>
      </c>
      <c r="B2" s="59"/>
      <c r="C2" s="59"/>
      <c r="D2" s="59"/>
      <c r="E2" s="59"/>
    </row>
    <row r="3" spans="1:5" ht="18">
      <c r="A3" s="11" t="s">
        <v>1140</v>
      </c>
      <c r="B3" s="71"/>
      <c r="C3" s="71"/>
      <c r="D3" s="71"/>
      <c r="E3" s="71"/>
    </row>
    <row r="4" ht="9.75" customHeight="1"/>
    <row r="5" spans="1:5" ht="16.5" customHeight="1">
      <c r="A5" s="13"/>
      <c r="B5" s="13" t="s">
        <v>708</v>
      </c>
      <c r="C5" s="13" t="s">
        <v>709</v>
      </c>
      <c r="D5" s="13" t="s">
        <v>717</v>
      </c>
      <c r="E5" s="13" t="s">
        <v>718</v>
      </c>
    </row>
    <row r="6" spans="1:5" ht="16.5" customHeight="1">
      <c r="A6" s="606" t="s">
        <v>724</v>
      </c>
      <c r="B6" s="243"/>
      <c r="C6" s="243"/>
      <c r="D6" s="243"/>
      <c r="E6" s="243"/>
    </row>
    <row r="7" spans="1:5" ht="16.5" customHeight="1">
      <c r="A7" s="82" t="s">
        <v>719</v>
      </c>
      <c r="B7" s="180">
        <v>15</v>
      </c>
      <c r="C7" s="180">
        <v>202</v>
      </c>
      <c r="D7" s="180">
        <v>7053</v>
      </c>
      <c r="E7" s="180">
        <v>408</v>
      </c>
    </row>
    <row r="8" spans="1:5" ht="16.5" customHeight="1">
      <c r="A8" s="82" t="s">
        <v>1031</v>
      </c>
      <c r="B8" s="180">
        <v>15</v>
      </c>
      <c r="C8" s="180">
        <v>209</v>
      </c>
      <c r="D8" s="180">
        <v>6841</v>
      </c>
      <c r="E8" s="180">
        <v>469</v>
      </c>
    </row>
    <row r="9" spans="1:5" ht="16.5" customHeight="1">
      <c r="A9" s="82" t="s">
        <v>1072</v>
      </c>
      <c r="B9" s="180">
        <v>15</v>
      </c>
      <c r="C9" s="180">
        <v>213</v>
      </c>
      <c r="D9" s="180">
        <v>7042</v>
      </c>
      <c r="E9" s="180">
        <v>455</v>
      </c>
    </row>
    <row r="10" spans="1:5" ht="16.5" customHeight="1">
      <c r="A10" s="82" t="s">
        <v>1096</v>
      </c>
      <c r="B10" s="180">
        <v>15</v>
      </c>
      <c r="C10" s="180">
        <v>225</v>
      </c>
      <c r="D10" s="180">
        <v>7414</v>
      </c>
      <c r="E10" s="180">
        <v>477</v>
      </c>
    </row>
    <row r="11" spans="1:5" ht="16.5" customHeight="1">
      <c r="A11" s="82" t="s">
        <v>1183</v>
      </c>
      <c r="B11" s="180">
        <f>SUM(B13:B27)</f>
        <v>15</v>
      </c>
      <c r="C11" s="180">
        <f>SUM(C13:C27)</f>
        <v>234</v>
      </c>
      <c r="D11" s="180">
        <f>SUM(D13:D27)</f>
        <v>7810</v>
      </c>
      <c r="E11" s="180">
        <f>SUM(E13:E27)</f>
        <v>483</v>
      </c>
    </row>
    <row r="12" spans="1:7" ht="16.5" customHeight="1">
      <c r="A12" s="276" t="s">
        <v>722</v>
      </c>
      <c r="B12" s="604"/>
      <c r="C12" s="604"/>
      <c r="D12" s="604"/>
      <c r="E12" s="604"/>
      <c r="G12" s="202"/>
    </row>
    <row r="13" spans="1:7" ht="16.5" customHeight="1">
      <c r="A13" s="166" t="s">
        <v>365</v>
      </c>
      <c r="B13" s="169">
        <v>1</v>
      </c>
      <c r="C13" s="169">
        <v>37</v>
      </c>
      <c r="D13" s="169">
        <v>1299</v>
      </c>
      <c r="E13" s="169">
        <v>77</v>
      </c>
      <c r="G13" s="271"/>
    </row>
    <row r="14" spans="1:7" ht="16.5" customHeight="1">
      <c r="A14" s="166" t="s">
        <v>366</v>
      </c>
      <c r="B14" s="169">
        <v>1</v>
      </c>
      <c r="C14" s="169">
        <v>30</v>
      </c>
      <c r="D14" s="169">
        <v>1011</v>
      </c>
      <c r="E14" s="169">
        <v>61</v>
      </c>
      <c r="G14" s="271"/>
    </row>
    <row r="15" spans="1:7" ht="16.5" customHeight="1">
      <c r="A15" s="166" t="s">
        <v>367</v>
      </c>
      <c r="B15" s="169">
        <v>1</v>
      </c>
      <c r="C15" s="169">
        <v>12</v>
      </c>
      <c r="D15" s="169">
        <v>379</v>
      </c>
      <c r="E15" s="169">
        <v>26</v>
      </c>
      <c r="G15" s="271"/>
    </row>
    <row r="16" spans="1:7" ht="16.5" customHeight="1">
      <c r="A16" s="166" t="s">
        <v>368</v>
      </c>
      <c r="B16" s="169">
        <v>1</v>
      </c>
      <c r="C16" s="169">
        <v>10</v>
      </c>
      <c r="D16" s="169">
        <v>292</v>
      </c>
      <c r="E16" s="169">
        <v>27</v>
      </c>
      <c r="G16" s="271"/>
    </row>
    <row r="17" spans="1:7" ht="16.5" customHeight="1">
      <c r="A17" s="166" t="s">
        <v>369</v>
      </c>
      <c r="B17" s="169">
        <v>1</v>
      </c>
      <c r="C17" s="169">
        <v>9</v>
      </c>
      <c r="D17" s="169">
        <v>267</v>
      </c>
      <c r="E17" s="169">
        <v>21</v>
      </c>
      <c r="G17" s="271"/>
    </row>
    <row r="18" spans="1:7" ht="16.5" customHeight="1">
      <c r="A18" s="166" t="s">
        <v>370</v>
      </c>
      <c r="B18" s="169">
        <v>0</v>
      </c>
      <c r="C18" s="262">
        <v>0</v>
      </c>
      <c r="D18" s="262">
        <v>0</v>
      </c>
      <c r="E18" s="262">
        <v>0</v>
      </c>
      <c r="G18" s="271"/>
    </row>
    <row r="19" spans="1:7" ht="16.5" customHeight="1">
      <c r="A19" s="166" t="s">
        <v>371</v>
      </c>
      <c r="B19" s="169">
        <v>2</v>
      </c>
      <c r="C19" s="169">
        <v>34</v>
      </c>
      <c r="D19" s="169">
        <v>1120</v>
      </c>
      <c r="E19" s="169">
        <v>46</v>
      </c>
      <c r="G19" s="271"/>
    </row>
    <row r="20" spans="1:7" ht="16.5" customHeight="1">
      <c r="A20" s="166" t="s">
        <v>372</v>
      </c>
      <c r="B20" s="169">
        <v>1</v>
      </c>
      <c r="C20" s="169">
        <v>13</v>
      </c>
      <c r="D20" s="169">
        <v>422</v>
      </c>
      <c r="E20" s="169">
        <v>29</v>
      </c>
      <c r="G20" s="271"/>
    </row>
    <row r="21" spans="1:7" ht="16.5" customHeight="1">
      <c r="A21" s="166" t="s">
        <v>373</v>
      </c>
      <c r="B21" s="169">
        <v>1</v>
      </c>
      <c r="C21" s="169">
        <v>13</v>
      </c>
      <c r="D21" s="169">
        <v>424</v>
      </c>
      <c r="E21" s="169">
        <v>28</v>
      </c>
      <c r="G21" s="271"/>
    </row>
    <row r="22" spans="1:7" ht="16.5" customHeight="1">
      <c r="A22" s="166" t="s">
        <v>374</v>
      </c>
      <c r="B22" s="169">
        <v>1</v>
      </c>
      <c r="C22" s="169">
        <v>20</v>
      </c>
      <c r="D22" s="169">
        <v>685</v>
      </c>
      <c r="E22" s="169">
        <v>42</v>
      </c>
      <c r="G22" s="271"/>
    </row>
    <row r="23" spans="1:7" ht="16.5" customHeight="1">
      <c r="A23" s="166" t="s">
        <v>375</v>
      </c>
      <c r="B23" s="169">
        <v>1</v>
      </c>
      <c r="C23" s="204">
        <v>7</v>
      </c>
      <c r="D23" s="204">
        <v>232</v>
      </c>
      <c r="E23" s="204">
        <v>19</v>
      </c>
      <c r="G23" s="272"/>
    </row>
    <row r="24" spans="1:7" ht="16.5" customHeight="1">
      <c r="A24" s="166" t="s">
        <v>376</v>
      </c>
      <c r="B24" s="169">
        <v>1</v>
      </c>
      <c r="C24" s="204">
        <v>9</v>
      </c>
      <c r="D24" s="204">
        <v>306</v>
      </c>
      <c r="E24" s="204">
        <v>25</v>
      </c>
      <c r="G24" s="272"/>
    </row>
    <row r="25" spans="1:7" ht="16.5" customHeight="1">
      <c r="A25" s="166" t="s">
        <v>377</v>
      </c>
      <c r="B25" s="169">
        <v>1</v>
      </c>
      <c r="C25" s="169">
        <v>17</v>
      </c>
      <c r="D25" s="169">
        <v>573</v>
      </c>
      <c r="E25" s="169">
        <v>23</v>
      </c>
      <c r="G25" s="272"/>
    </row>
    <row r="26" spans="1:7" ht="16.5" customHeight="1">
      <c r="A26" s="166" t="s">
        <v>378</v>
      </c>
      <c r="B26" s="169">
        <v>1</v>
      </c>
      <c r="C26" s="169">
        <v>7</v>
      </c>
      <c r="D26" s="169">
        <v>242</v>
      </c>
      <c r="E26" s="169">
        <v>21</v>
      </c>
      <c r="G26" s="272"/>
    </row>
    <row r="27" spans="1:7" ht="16.5" customHeight="1">
      <c r="A27" s="166" t="s">
        <v>379</v>
      </c>
      <c r="B27" s="169">
        <v>1</v>
      </c>
      <c r="C27" s="204">
        <v>16</v>
      </c>
      <c r="D27" s="204">
        <v>558</v>
      </c>
      <c r="E27" s="204">
        <v>38</v>
      </c>
      <c r="G27" s="272"/>
    </row>
    <row r="28" spans="1:7" ht="16.5" customHeight="1">
      <c r="A28" s="607" t="s">
        <v>725</v>
      </c>
      <c r="B28" s="169"/>
      <c r="C28" s="204"/>
      <c r="D28" s="204"/>
      <c r="E28" s="204"/>
      <c r="G28" s="272"/>
    </row>
    <row r="29" spans="1:7" ht="16.5" customHeight="1">
      <c r="A29" s="82" t="s">
        <v>719</v>
      </c>
      <c r="B29" s="204">
        <v>3</v>
      </c>
      <c r="C29" s="204">
        <v>66</v>
      </c>
      <c r="D29" s="204">
        <v>2407</v>
      </c>
      <c r="E29" s="204">
        <v>168</v>
      </c>
      <c r="G29" s="273"/>
    </row>
    <row r="30" spans="1:7" ht="16.5" customHeight="1">
      <c r="A30" s="82" t="s">
        <v>1031</v>
      </c>
      <c r="B30" s="204">
        <v>3</v>
      </c>
      <c r="C30" s="204">
        <v>71</v>
      </c>
      <c r="D30" s="204">
        <v>2445</v>
      </c>
      <c r="E30" s="204">
        <v>182</v>
      </c>
      <c r="G30" s="273"/>
    </row>
    <row r="31" spans="1:7" ht="16.5" customHeight="1">
      <c r="A31" s="82" t="s">
        <v>1072</v>
      </c>
      <c r="B31" s="204">
        <v>3</v>
      </c>
      <c r="C31" s="204">
        <v>70</v>
      </c>
      <c r="D31" s="204">
        <v>2484</v>
      </c>
      <c r="E31" s="204">
        <v>212</v>
      </c>
      <c r="G31" s="273"/>
    </row>
    <row r="32" spans="1:7" ht="16.5" customHeight="1">
      <c r="A32" s="82" t="s">
        <v>1096</v>
      </c>
      <c r="B32" s="204">
        <v>4</v>
      </c>
      <c r="C32" s="204">
        <v>74</v>
      </c>
      <c r="D32" s="204">
        <v>2606</v>
      </c>
      <c r="E32" s="204">
        <v>244</v>
      </c>
      <c r="G32" s="273"/>
    </row>
    <row r="33" spans="1:7" ht="16.5" customHeight="1">
      <c r="A33" s="82" t="s">
        <v>1183</v>
      </c>
      <c r="B33" s="204">
        <f>SUM(B35:B38)</f>
        <v>4</v>
      </c>
      <c r="C33" s="204">
        <f>SUM(C35:C38)</f>
        <v>77</v>
      </c>
      <c r="D33" s="204">
        <f>SUM(D35:D38)</f>
        <v>2529</v>
      </c>
      <c r="E33" s="204">
        <f>SUM(E35:E38)</f>
        <v>251</v>
      </c>
      <c r="G33" s="273"/>
    </row>
    <row r="34" spans="1:7" ht="16.5" customHeight="1">
      <c r="A34" s="276" t="s">
        <v>722</v>
      </c>
      <c r="B34" s="180"/>
      <c r="C34" s="180"/>
      <c r="D34" s="180"/>
      <c r="E34" s="180"/>
      <c r="G34" s="273"/>
    </row>
    <row r="35" spans="1:5" ht="16.5" customHeight="1">
      <c r="A35" s="166" t="s">
        <v>365</v>
      </c>
      <c r="B35" s="180">
        <v>1</v>
      </c>
      <c r="C35" s="180">
        <v>36</v>
      </c>
      <c r="D35" s="180">
        <v>1118</v>
      </c>
      <c r="E35" s="180">
        <v>95</v>
      </c>
    </row>
    <row r="36" spans="1:5" ht="16.5" customHeight="1">
      <c r="A36" s="166" t="s">
        <v>366</v>
      </c>
      <c r="B36" s="180">
        <v>1</v>
      </c>
      <c r="C36" s="180">
        <v>25</v>
      </c>
      <c r="D36" s="180">
        <v>907</v>
      </c>
      <c r="E36" s="180">
        <v>61</v>
      </c>
    </row>
    <row r="37" spans="1:5" ht="16.5" customHeight="1">
      <c r="A37" s="166" t="s">
        <v>726</v>
      </c>
      <c r="B37" s="180">
        <v>1</v>
      </c>
      <c r="C37" s="180">
        <v>9</v>
      </c>
      <c r="D37" s="180">
        <v>295</v>
      </c>
      <c r="E37" s="180">
        <v>56</v>
      </c>
    </row>
    <row r="38" spans="1:5" ht="18" customHeight="1">
      <c r="A38" s="615" t="s">
        <v>1097</v>
      </c>
      <c r="B38" s="100">
        <v>1</v>
      </c>
      <c r="C38" s="100">
        <v>7</v>
      </c>
      <c r="D38" s="100">
        <v>209</v>
      </c>
      <c r="E38" s="100">
        <v>39</v>
      </c>
    </row>
    <row r="39" spans="1:5" ht="1.5" customHeight="1" hidden="1">
      <c r="A39" s="82"/>
      <c r="B39" s="82"/>
      <c r="C39" s="82"/>
      <c r="D39" s="82"/>
      <c r="E39" s="82"/>
    </row>
  </sheetData>
  <sheetProtection/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43"/>
  </sheetPr>
  <dimension ref="A1:J24"/>
  <sheetViews>
    <sheetView zoomScalePageLayoutView="0" workbookViewId="0" topLeftCell="A1">
      <selection activeCell="G16" sqref="G16"/>
    </sheetView>
  </sheetViews>
  <sheetFormatPr defaultColWidth="8.796875" defaultRowHeight="15"/>
  <cols>
    <col min="1" max="1" width="18.69921875" style="8" customWidth="1"/>
    <col min="2" max="4" width="9.796875" style="8" customWidth="1"/>
    <col min="5" max="16384" width="8.8984375" style="8" customWidth="1"/>
  </cols>
  <sheetData>
    <row r="1" spans="1:4" ht="15" customHeight="1">
      <c r="A1" s="8" t="s">
        <v>728</v>
      </c>
      <c r="C1" s="9"/>
      <c r="D1" s="9"/>
    </row>
    <row r="2" spans="1:4" ht="29.25" customHeight="1">
      <c r="A2" s="59" t="s">
        <v>729</v>
      </c>
      <c r="B2" s="59"/>
      <c r="C2" s="59"/>
      <c r="D2" s="59"/>
    </row>
    <row r="3" spans="1:4" ht="18.75" customHeight="1">
      <c r="A3" s="684" t="s">
        <v>1141</v>
      </c>
      <c r="B3" s="684"/>
      <c r="C3" s="684"/>
      <c r="D3" s="684"/>
    </row>
    <row r="4" spans="1:4" ht="9.75" customHeight="1">
      <c r="A4" s="451"/>
      <c r="B4" s="451"/>
      <c r="C4" s="451"/>
      <c r="D4" s="451"/>
    </row>
    <row r="5" ht="12.75">
      <c r="D5" s="49" t="s">
        <v>2</v>
      </c>
    </row>
    <row r="6" spans="1:10" s="36" customFormat="1" ht="30" customHeight="1">
      <c r="A6" s="245"/>
      <c r="B6" s="207" t="s">
        <v>730</v>
      </c>
      <c r="C6" s="90" t="s">
        <v>731</v>
      </c>
      <c r="D6" s="90" t="s">
        <v>732</v>
      </c>
      <c r="F6" s="240"/>
      <c r="G6" s="240"/>
      <c r="H6" s="240"/>
      <c r="I6" s="240"/>
      <c r="J6" s="240"/>
    </row>
    <row r="7" spans="1:10" s="36" customFormat="1" ht="7.5" customHeight="1">
      <c r="A7" s="245"/>
      <c r="B7" s="207"/>
      <c r="C7" s="207"/>
      <c r="D7" s="207"/>
      <c r="F7" s="240"/>
      <c r="G7" s="240"/>
      <c r="H7" s="240"/>
      <c r="I7" s="240"/>
      <c r="J7" s="240"/>
    </row>
    <row r="8" spans="1:10" ht="19.5" customHeight="1">
      <c r="A8" s="80" t="s">
        <v>237</v>
      </c>
      <c r="B8" s="269">
        <f>SUM(B9:B23)</f>
        <v>2313</v>
      </c>
      <c r="C8" s="269">
        <f>SUM(C9:C23)</f>
        <v>1448</v>
      </c>
      <c r="D8" s="269">
        <f>SUM(D9:D23)</f>
        <v>735</v>
      </c>
      <c r="F8" s="270"/>
      <c r="G8" s="270"/>
      <c r="H8" s="270"/>
      <c r="I8" s="34"/>
      <c r="J8" s="34"/>
    </row>
    <row r="9" spans="1:10" ht="19.5" customHeight="1">
      <c r="A9" s="217" t="s">
        <v>365</v>
      </c>
      <c r="B9" s="169">
        <v>318</v>
      </c>
      <c r="C9" s="169">
        <v>272</v>
      </c>
      <c r="D9" s="169">
        <v>353</v>
      </c>
      <c r="F9" s="34"/>
      <c r="G9" s="34"/>
      <c r="H9" s="34"/>
      <c r="I9" s="34"/>
      <c r="J9" s="34"/>
    </row>
    <row r="10" spans="1:10" ht="19.5" customHeight="1">
      <c r="A10" s="217" t="s">
        <v>366</v>
      </c>
      <c r="B10" s="169">
        <v>263</v>
      </c>
      <c r="C10" s="169">
        <v>194</v>
      </c>
      <c r="D10" s="169">
        <v>284</v>
      </c>
      <c r="F10" s="34"/>
      <c r="G10" s="34"/>
      <c r="H10" s="34"/>
      <c r="I10" s="34"/>
      <c r="J10" s="34"/>
    </row>
    <row r="11" spans="1:10" ht="19.5" customHeight="1">
      <c r="A11" s="217" t="s">
        <v>367</v>
      </c>
      <c r="B11" s="169">
        <v>84</v>
      </c>
      <c r="C11" s="169">
        <v>64</v>
      </c>
      <c r="D11" s="262">
        <v>0</v>
      </c>
      <c r="F11" s="34"/>
      <c r="G11" s="34"/>
      <c r="H11" s="34"/>
      <c r="I11" s="34"/>
      <c r="J11" s="34"/>
    </row>
    <row r="12" spans="1:10" ht="19.5" customHeight="1">
      <c r="A12" s="217" t="s">
        <v>368</v>
      </c>
      <c r="B12" s="169">
        <v>78</v>
      </c>
      <c r="C12" s="262">
        <v>48</v>
      </c>
      <c r="D12" s="262">
        <v>0</v>
      </c>
      <c r="F12" s="34"/>
      <c r="G12" s="34"/>
      <c r="H12" s="34"/>
      <c r="I12" s="34"/>
      <c r="J12" s="34"/>
    </row>
    <row r="13" spans="1:4" ht="19.5" customHeight="1">
      <c r="A13" s="217" t="s">
        <v>369</v>
      </c>
      <c r="B13" s="169">
        <v>110</v>
      </c>
      <c r="C13" s="200">
        <v>44</v>
      </c>
      <c r="D13" s="262">
        <v>0</v>
      </c>
    </row>
    <row r="14" spans="1:4" ht="19.5" customHeight="1">
      <c r="A14" s="217" t="s">
        <v>370</v>
      </c>
      <c r="B14" s="262">
        <v>39</v>
      </c>
      <c r="C14" s="262">
        <v>0</v>
      </c>
      <c r="D14" s="262">
        <v>0</v>
      </c>
    </row>
    <row r="15" spans="1:4" ht="19.5" customHeight="1">
      <c r="A15" s="217" t="s">
        <v>371</v>
      </c>
      <c r="B15" s="204">
        <v>223</v>
      </c>
      <c r="C15" s="200">
        <v>211</v>
      </c>
      <c r="D15" s="204">
        <v>98</v>
      </c>
    </row>
    <row r="16" spans="1:4" ht="19.5" customHeight="1">
      <c r="A16" s="217" t="s">
        <v>372</v>
      </c>
      <c r="B16" s="169">
        <v>131</v>
      </c>
      <c r="C16" s="200">
        <v>84</v>
      </c>
      <c r="D16" s="262">
        <v>0</v>
      </c>
    </row>
    <row r="17" spans="1:4" ht="19.5" customHeight="1">
      <c r="A17" s="217" t="s">
        <v>373</v>
      </c>
      <c r="B17" s="204">
        <v>158</v>
      </c>
      <c r="C17" s="200">
        <v>75</v>
      </c>
      <c r="D17" s="262">
        <v>0</v>
      </c>
    </row>
    <row r="18" spans="1:4" ht="19.5" customHeight="1">
      <c r="A18" s="217" t="s">
        <v>374</v>
      </c>
      <c r="B18" s="204">
        <v>245</v>
      </c>
      <c r="C18" s="200">
        <v>128</v>
      </c>
      <c r="D18" s="262">
        <v>0</v>
      </c>
    </row>
    <row r="19" spans="1:4" ht="19.5" customHeight="1">
      <c r="A19" s="217" t="s">
        <v>375</v>
      </c>
      <c r="B19" s="204">
        <v>120</v>
      </c>
      <c r="C19" s="262">
        <v>53</v>
      </c>
      <c r="D19" s="262">
        <v>0</v>
      </c>
    </row>
    <row r="20" spans="1:4" ht="19.5" customHeight="1">
      <c r="A20" s="217" t="s">
        <v>376</v>
      </c>
      <c r="B20" s="204">
        <v>156</v>
      </c>
      <c r="C20" s="200">
        <v>47</v>
      </c>
      <c r="D20" s="262">
        <v>0</v>
      </c>
    </row>
    <row r="21" spans="1:4" ht="19.5" customHeight="1">
      <c r="A21" s="217" t="s">
        <v>377</v>
      </c>
      <c r="B21" s="204">
        <v>155</v>
      </c>
      <c r="C21" s="200">
        <v>107</v>
      </c>
      <c r="D21" s="262">
        <v>0</v>
      </c>
    </row>
    <row r="22" spans="1:4" ht="19.5" customHeight="1">
      <c r="A22" s="217" t="s">
        <v>378</v>
      </c>
      <c r="B22" s="204">
        <v>73</v>
      </c>
      <c r="C22" s="204">
        <v>38</v>
      </c>
      <c r="D22" s="262">
        <v>0</v>
      </c>
    </row>
    <row r="23" spans="1:4" ht="19.5" customHeight="1">
      <c r="A23" s="217" t="s">
        <v>379</v>
      </c>
      <c r="B23" s="204">
        <v>160</v>
      </c>
      <c r="C23" s="204">
        <v>83</v>
      </c>
      <c r="D23" s="262">
        <v>0</v>
      </c>
    </row>
    <row r="24" spans="1:4" ht="7.5" customHeight="1">
      <c r="A24" s="608"/>
      <c r="B24" s="608"/>
      <c r="C24" s="608"/>
      <c r="D24" s="608"/>
    </row>
  </sheetData>
  <sheetProtection/>
  <mergeCells count="1">
    <mergeCell ref="A3:D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43"/>
  </sheetPr>
  <dimension ref="A1:F28"/>
  <sheetViews>
    <sheetView zoomScalePageLayoutView="0" workbookViewId="0" topLeftCell="A10">
      <selection activeCell="I19" sqref="I19"/>
    </sheetView>
  </sheetViews>
  <sheetFormatPr defaultColWidth="8.796875" defaultRowHeight="15"/>
  <cols>
    <col min="1" max="1" width="22.8984375" style="8" customWidth="1"/>
    <col min="2" max="6" width="4.796875" style="8" customWidth="1"/>
    <col min="7" max="16384" width="8.8984375" style="8" customWidth="1"/>
  </cols>
  <sheetData>
    <row r="1" ht="15" customHeight="1">
      <c r="A1" s="8" t="s">
        <v>733</v>
      </c>
    </row>
    <row r="2" spans="1:6" ht="28.5" customHeight="1">
      <c r="A2" s="646" t="s">
        <v>749</v>
      </c>
      <c r="B2" s="646"/>
      <c r="C2" s="646"/>
      <c r="D2" s="685"/>
      <c r="E2" s="685"/>
      <c r="F2" s="685"/>
    </row>
    <row r="3" spans="1:6" ht="9.75" customHeight="1">
      <c r="A3" s="84"/>
      <c r="B3" s="84"/>
      <c r="C3" s="84"/>
      <c r="D3" s="446"/>
      <c r="E3" s="446"/>
      <c r="F3" s="446"/>
    </row>
    <row r="4" ht="11.25" customHeight="1">
      <c r="A4" s="71"/>
    </row>
    <row r="5" spans="1:6" s="216" customFormat="1" ht="27" customHeight="1">
      <c r="A5" s="205"/>
      <c r="B5" s="267" t="s">
        <v>180</v>
      </c>
      <c r="C5" s="267" t="s">
        <v>1029</v>
      </c>
      <c r="D5" s="267" t="s">
        <v>1066</v>
      </c>
      <c r="E5" s="267" t="s">
        <v>1090</v>
      </c>
      <c r="F5" s="267" t="s">
        <v>1136</v>
      </c>
    </row>
    <row r="6" spans="1:6" s="216" customFormat="1" ht="7.5" customHeight="1">
      <c r="A6" s="206"/>
      <c r="B6" s="263"/>
      <c r="C6" s="263"/>
      <c r="D6" s="263"/>
      <c r="E6" s="263"/>
      <c r="F6" s="263"/>
    </row>
    <row r="7" spans="1:6" ht="19.5" customHeight="1">
      <c r="A7" s="237" t="s">
        <v>734</v>
      </c>
      <c r="B7" s="164">
        <f>SUM(B8:B11)</f>
        <v>18</v>
      </c>
      <c r="C7" s="164">
        <f>SUM(C8:C11)</f>
        <v>18</v>
      </c>
      <c r="D7" s="164">
        <f>SUM(D8:D11)</f>
        <v>18</v>
      </c>
      <c r="E7" s="164">
        <f>SUM(E8:E11)</f>
        <v>18</v>
      </c>
      <c r="F7" s="164">
        <f>SUM(F8:F11)</f>
        <v>18</v>
      </c>
    </row>
    <row r="8" spans="1:6" ht="18" customHeight="1">
      <c r="A8" s="82" t="s">
        <v>735</v>
      </c>
      <c r="B8" s="200">
        <v>1</v>
      </c>
      <c r="C8" s="200">
        <v>1</v>
      </c>
      <c r="D8" s="200">
        <v>1</v>
      </c>
      <c r="E8" s="200">
        <v>1</v>
      </c>
      <c r="F8" s="200">
        <v>1</v>
      </c>
    </row>
    <row r="9" spans="1:6" ht="18" customHeight="1">
      <c r="A9" s="82" t="s">
        <v>736</v>
      </c>
      <c r="B9" s="200">
        <v>1</v>
      </c>
      <c r="C9" s="200">
        <v>1</v>
      </c>
      <c r="D9" s="200">
        <v>1</v>
      </c>
      <c r="E9" s="200">
        <v>1</v>
      </c>
      <c r="F9" s="200">
        <v>1</v>
      </c>
    </row>
    <row r="10" spans="1:6" ht="18" customHeight="1">
      <c r="A10" s="217" t="s">
        <v>737</v>
      </c>
      <c r="B10" s="265">
        <v>15</v>
      </c>
      <c r="C10" s="265">
        <v>15</v>
      </c>
      <c r="D10" s="265">
        <v>15</v>
      </c>
      <c r="E10" s="265">
        <v>15</v>
      </c>
      <c r="F10" s="265">
        <v>15</v>
      </c>
    </row>
    <row r="11" spans="1:6" ht="18" customHeight="1">
      <c r="A11" s="217" t="s">
        <v>738</v>
      </c>
      <c r="B11" s="204">
        <v>1</v>
      </c>
      <c r="C11" s="204">
        <v>1</v>
      </c>
      <c r="D11" s="204">
        <v>1</v>
      </c>
      <c r="E11" s="204">
        <v>1</v>
      </c>
      <c r="F11" s="204">
        <v>1</v>
      </c>
    </row>
    <row r="12" spans="1:6" ht="19.5" customHeight="1">
      <c r="A12" s="237" t="s">
        <v>739</v>
      </c>
      <c r="B12" s="179">
        <f>SUM(B13:B16)</f>
        <v>262</v>
      </c>
      <c r="C12" s="179">
        <f>SUM(C13:C16)</f>
        <v>262</v>
      </c>
      <c r="D12" s="179">
        <f>SUM(D13:D16)</f>
        <v>262</v>
      </c>
      <c r="E12" s="179">
        <f>SUM(E13:E16)</f>
        <v>292</v>
      </c>
      <c r="F12" s="179">
        <f>SUM(F13:F16)</f>
        <v>290</v>
      </c>
    </row>
    <row r="13" spans="1:6" ht="18" customHeight="1">
      <c r="A13" s="82" t="s">
        <v>735</v>
      </c>
      <c r="B13" s="180">
        <v>120</v>
      </c>
      <c r="C13" s="180">
        <v>120</v>
      </c>
      <c r="D13" s="180">
        <v>120</v>
      </c>
      <c r="E13" s="180">
        <v>150</v>
      </c>
      <c r="F13" s="180">
        <v>150</v>
      </c>
    </row>
    <row r="14" spans="1:6" ht="18" customHeight="1">
      <c r="A14" s="82" t="s">
        <v>736</v>
      </c>
      <c r="B14" s="169">
        <v>20</v>
      </c>
      <c r="C14" s="169">
        <v>20</v>
      </c>
      <c r="D14" s="169">
        <v>20</v>
      </c>
      <c r="E14" s="169">
        <v>20</v>
      </c>
      <c r="F14" s="169">
        <v>20</v>
      </c>
    </row>
    <row r="15" spans="1:6" ht="18" customHeight="1">
      <c r="A15" s="217" t="s">
        <v>737</v>
      </c>
      <c r="B15" s="180">
        <v>122</v>
      </c>
      <c r="C15" s="180">
        <v>122</v>
      </c>
      <c r="D15" s="180">
        <v>122</v>
      </c>
      <c r="E15" s="180">
        <v>122</v>
      </c>
      <c r="F15" s="180">
        <v>120</v>
      </c>
    </row>
    <row r="16" spans="1:6" ht="18" customHeight="1">
      <c r="A16" s="217" t="s">
        <v>738</v>
      </c>
      <c r="B16" s="265">
        <v>0</v>
      </c>
      <c r="C16" s="265">
        <v>0</v>
      </c>
      <c r="D16" s="265">
        <v>0</v>
      </c>
      <c r="E16" s="265"/>
      <c r="F16" s="265"/>
    </row>
    <row r="17" spans="1:6" ht="19.5" customHeight="1">
      <c r="A17" s="237" t="s">
        <v>740</v>
      </c>
      <c r="B17" s="179">
        <f>SUM(B18:B22)</f>
        <v>262</v>
      </c>
      <c r="C17" s="179">
        <f>SUM(C18:C22)</f>
        <v>276</v>
      </c>
      <c r="D17" s="179">
        <f>SUM(D18:D22)</f>
        <v>304</v>
      </c>
      <c r="E17" s="179">
        <f>SUM(E18:E22)</f>
        <v>292</v>
      </c>
      <c r="F17" s="179">
        <f>SUM(F18:F22)</f>
        <v>312</v>
      </c>
    </row>
    <row r="18" spans="1:6" ht="16.5" customHeight="1">
      <c r="A18" s="82" t="s">
        <v>741</v>
      </c>
      <c r="B18" s="180">
        <v>40</v>
      </c>
      <c r="C18" s="180">
        <v>45</v>
      </c>
      <c r="D18" s="180">
        <v>51</v>
      </c>
      <c r="E18" s="180">
        <v>48</v>
      </c>
      <c r="F18" s="180">
        <v>50</v>
      </c>
    </row>
    <row r="19" spans="1:6" ht="16.5" customHeight="1">
      <c r="A19" s="82" t="s">
        <v>742</v>
      </c>
      <c r="B19" s="180">
        <v>100</v>
      </c>
      <c r="C19" s="180">
        <v>113</v>
      </c>
      <c r="D19" s="180">
        <v>96</v>
      </c>
      <c r="E19" s="325">
        <v>88</v>
      </c>
      <c r="F19" s="325">
        <v>92</v>
      </c>
    </row>
    <row r="20" spans="1:6" ht="16.5" customHeight="1">
      <c r="A20" s="82" t="s">
        <v>743</v>
      </c>
      <c r="B20" s="180">
        <v>26</v>
      </c>
      <c r="C20" s="180">
        <v>30</v>
      </c>
      <c r="D20" s="180">
        <v>35</v>
      </c>
      <c r="E20" s="325">
        <v>33</v>
      </c>
      <c r="F20" s="325">
        <v>33</v>
      </c>
    </row>
    <row r="21" spans="1:6" ht="16.5" customHeight="1">
      <c r="A21" s="82" t="s">
        <v>1199</v>
      </c>
      <c r="B21" s="180">
        <v>58</v>
      </c>
      <c r="C21" s="180">
        <v>52</v>
      </c>
      <c r="D21" s="180">
        <v>64</v>
      </c>
      <c r="E21" s="325">
        <v>67</v>
      </c>
      <c r="F21" s="325">
        <v>74</v>
      </c>
    </row>
    <row r="22" spans="1:6" ht="16.5" customHeight="1">
      <c r="A22" s="82" t="s">
        <v>744</v>
      </c>
      <c r="B22" s="180">
        <v>38</v>
      </c>
      <c r="C22" s="180">
        <v>36</v>
      </c>
      <c r="D22" s="180">
        <v>58</v>
      </c>
      <c r="E22" s="180">
        <v>56</v>
      </c>
      <c r="F22" s="180">
        <v>63</v>
      </c>
    </row>
    <row r="23" spans="1:6" ht="19.5" customHeight="1">
      <c r="A23" s="237" t="s">
        <v>745</v>
      </c>
      <c r="B23" s="179">
        <f>SUM(B24:B27)</f>
        <v>41</v>
      </c>
      <c r="C23" s="179">
        <f>SUM(C24:C27)</f>
        <v>50</v>
      </c>
      <c r="D23" s="179">
        <f>SUM(D24:D27)</f>
        <v>56</v>
      </c>
      <c r="E23" s="179">
        <f>SUM(E24:E27)</f>
        <v>55</v>
      </c>
      <c r="F23" s="179">
        <f>SUM(F24:F27)</f>
        <v>50</v>
      </c>
    </row>
    <row r="24" spans="1:6" ht="16.5" customHeight="1">
      <c r="A24" s="82" t="s">
        <v>746</v>
      </c>
      <c r="B24" s="180">
        <v>1</v>
      </c>
      <c r="C24" s="180">
        <v>1</v>
      </c>
      <c r="D24" s="180">
        <v>4</v>
      </c>
      <c r="E24" s="180">
        <v>5</v>
      </c>
      <c r="F24" s="180">
        <v>6</v>
      </c>
    </row>
    <row r="25" spans="1:6" ht="16.5" customHeight="1">
      <c r="A25" s="82" t="s">
        <v>747</v>
      </c>
      <c r="B25" s="180">
        <v>36</v>
      </c>
      <c r="C25" s="180">
        <v>44</v>
      </c>
      <c r="D25" s="180">
        <v>48</v>
      </c>
      <c r="E25" s="180">
        <v>47</v>
      </c>
      <c r="F25" s="180">
        <v>43</v>
      </c>
    </row>
    <row r="26" spans="1:6" ht="16.5" customHeight="1">
      <c r="A26" s="82" t="s">
        <v>748</v>
      </c>
      <c r="B26" s="180">
        <v>4</v>
      </c>
      <c r="C26" s="180">
        <v>5</v>
      </c>
      <c r="D26" s="180">
        <v>4</v>
      </c>
      <c r="E26" s="180">
        <v>3</v>
      </c>
      <c r="F26" s="180">
        <v>1</v>
      </c>
    </row>
    <row r="27" spans="1:6" ht="16.5" customHeight="1">
      <c r="A27" s="82" t="s">
        <v>744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</row>
    <row r="28" spans="1:6" ht="7.5" customHeight="1">
      <c r="A28" s="64"/>
      <c r="B28" s="64"/>
      <c r="C28" s="64"/>
      <c r="D28" s="64"/>
      <c r="E28" s="64"/>
      <c r="F28" s="64"/>
    </row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zoomScalePageLayoutView="0" workbookViewId="0" topLeftCell="A13">
      <selection activeCell="N27" sqref="N27"/>
    </sheetView>
  </sheetViews>
  <sheetFormatPr defaultColWidth="8.796875" defaultRowHeight="15"/>
  <cols>
    <col min="1" max="1" width="13.69921875" style="8" customWidth="1"/>
    <col min="2" max="2" width="4" style="8" customWidth="1"/>
    <col min="3" max="3" width="3.19921875" style="8" bestFit="1" customWidth="1"/>
    <col min="4" max="4" width="4" style="8" customWidth="1"/>
    <col min="5" max="5" width="3.19921875" style="8" bestFit="1" customWidth="1"/>
    <col min="6" max="6" width="4" style="8" customWidth="1"/>
    <col min="7" max="7" width="3.19921875" style="8" bestFit="1" customWidth="1"/>
    <col min="8" max="8" width="4" style="8" customWidth="1"/>
    <col min="9" max="9" width="3.19921875" style="8" bestFit="1" customWidth="1"/>
    <col min="10" max="10" width="4" style="8" customWidth="1"/>
    <col min="11" max="11" width="3.3984375" style="8" bestFit="1" customWidth="1"/>
    <col min="12" max="16384" width="8.8984375" style="8" customWidth="1"/>
  </cols>
  <sheetData>
    <row r="1" spans="1:5" ht="15" customHeight="1">
      <c r="A1" s="8" t="s">
        <v>750</v>
      </c>
      <c r="C1" s="9"/>
      <c r="D1" s="9"/>
      <c r="E1" s="9"/>
    </row>
    <row r="2" spans="1:11" ht="29.25" customHeight="1">
      <c r="A2" s="646" t="s">
        <v>751</v>
      </c>
      <c r="B2" s="646"/>
      <c r="C2" s="646"/>
      <c r="D2" s="646"/>
      <c r="E2" s="646"/>
      <c r="F2" s="646"/>
      <c r="G2" s="646"/>
      <c r="H2" s="676"/>
      <c r="I2" s="676"/>
      <c r="J2" s="676"/>
      <c r="K2" s="676"/>
    </row>
    <row r="3" spans="1:11" ht="9.75" customHeight="1">
      <c r="A3" s="84"/>
      <c r="B3" s="84"/>
      <c r="C3" s="84"/>
      <c r="D3" s="84"/>
      <c r="E3" s="84"/>
      <c r="F3" s="84"/>
      <c r="G3" s="84"/>
      <c r="H3" s="85"/>
      <c r="I3" s="85"/>
      <c r="J3" s="85"/>
      <c r="K3" s="85"/>
    </row>
    <row r="4" ht="19.5" customHeight="1"/>
    <row r="5" spans="1:11" s="36" customFormat="1" ht="18.75" customHeight="1">
      <c r="A5" s="60"/>
      <c r="B5" s="686">
        <v>2009</v>
      </c>
      <c r="C5" s="687"/>
      <c r="D5" s="686">
        <v>2010</v>
      </c>
      <c r="E5" s="687"/>
      <c r="F5" s="686">
        <v>2011</v>
      </c>
      <c r="G5" s="687"/>
      <c r="H5" s="686">
        <v>2012</v>
      </c>
      <c r="I5" s="687"/>
      <c r="J5" s="686">
        <v>2013</v>
      </c>
      <c r="K5" s="687"/>
    </row>
    <row r="6" spans="1:11" s="216" customFormat="1" ht="38.25">
      <c r="A6" s="68"/>
      <c r="B6" s="344" t="s">
        <v>257</v>
      </c>
      <c r="C6" s="344" t="s">
        <v>752</v>
      </c>
      <c r="D6" s="344" t="s">
        <v>257</v>
      </c>
      <c r="E6" s="344" t="s">
        <v>752</v>
      </c>
      <c r="F6" s="344" t="s">
        <v>257</v>
      </c>
      <c r="G6" s="344" t="s">
        <v>752</v>
      </c>
      <c r="H6" s="344" t="s">
        <v>257</v>
      </c>
      <c r="I6" s="344" t="s">
        <v>752</v>
      </c>
      <c r="J6" s="344" t="s">
        <v>257</v>
      </c>
      <c r="K6" s="344" t="s">
        <v>752</v>
      </c>
    </row>
    <row r="7" spans="1:11" s="216" customFormat="1" ht="7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 ht="14.25" customHeight="1">
      <c r="A8" s="105" t="s">
        <v>237</v>
      </c>
      <c r="B8" s="616">
        <f aca="true" t="shared" si="0" ref="B8:G8">SUM(B9:B12)</f>
        <v>289</v>
      </c>
      <c r="C8" s="616">
        <f t="shared" si="0"/>
        <v>40</v>
      </c>
      <c r="D8" s="616">
        <f t="shared" si="0"/>
        <v>325</v>
      </c>
      <c r="E8" s="616">
        <f t="shared" si="0"/>
        <v>45</v>
      </c>
      <c r="F8" s="616">
        <f t="shared" si="0"/>
        <v>334</v>
      </c>
      <c r="G8" s="616">
        <f t="shared" si="0"/>
        <v>51</v>
      </c>
      <c r="H8" s="616">
        <f>SUM(H9:H14)</f>
        <v>347</v>
      </c>
      <c r="I8" s="616">
        <f>SUM(I9:I14)</f>
        <v>48</v>
      </c>
      <c r="J8" s="616">
        <f>SUM(J9:J14)</f>
        <v>362</v>
      </c>
      <c r="K8" s="616">
        <f>SUM(K9:K14)</f>
        <v>50</v>
      </c>
    </row>
    <row r="9" spans="1:11" ht="18" customHeight="1">
      <c r="A9" s="28" t="s">
        <v>753</v>
      </c>
      <c r="B9" s="369">
        <v>128</v>
      </c>
      <c r="C9" s="369">
        <v>23</v>
      </c>
      <c r="D9" s="422">
        <v>160</v>
      </c>
      <c r="E9" s="369">
        <v>29</v>
      </c>
      <c r="F9" s="422">
        <v>166</v>
      </c>
      <c r="G9" s="369">
        <v>31</v>
      </c>
      <c r="H9" s="422">
        <v>152</v>
      </c>
      <c r="I9" s="369">
        <v>29</v>
      </c>
      <c r="J9" s="422">
        <v>165</v>
      </c>
      <c r="K9" s="369">
        <v>31</v>
      </c>
    </row>
    <row r="10" spans="1:11" ht="18" customHeight="1">
      <c r="A10" s="28" t="s">
        <v>736</v>
      </c>
      <c r="B10" s="369">
        <v>19</v>
      </c>
      <c r="C10" s="369">
        <v>2</v>
      </c>
      <c r="D10" s="422">
        <v>19</v>
      </c>
      <c r="E10" s="369">
        <v>3</v>
      </c>
      <c r="F10" s="422">
        <v>21</v>
      </c>
      <c r="G10" s="369">
        <v>3</v>
      </c>
      <c r="H10" s="422">
        <v>20</v>
      </c>
      <c r="I10" s="369">
        <v>3</v>
      </c>
      <c r="J10" s="422">
        <v>22</v>
      </c>
      <c r="K10" s="369">
        <v>3</v>
      </c>
    </row>
    <row r="11" spans="1:11" ht="18" customHeight="1">
      <c r="A11" s="28" t="s">
        <v>754</v>
      </c>
      <c r="B11" s="369">
        <v>106</v>
      </c>
      <c r="C11" s="369">
        <v>9</v>
      </c>
      <c r="D11" s="422">
        <v>110</v>
      </c>
      <c r="E11" s="369">
        <v>8</v>
      </c>
      <c r="F11" s="422">
        <v>112</v>
      </c>
      <c r="G11" s="369">
        <v>13</v>
      </c>
      <c r="H11" s="422">
        <v>114</v>
      </c>
      <c r="I11" s="369">
        <v>11</v>
      </c>
      <c r="J11" s="422">
        <v>114</v>
      </c>
      <c r="K11" s="369">
        <v>11</v>
      </c>
    </row>
    <row r="12" spans="1:11" ht="18" customHeight="1">
      <c r="A12" s="28" t="s">
        <v>755</v>
      </c>
      <c r="B12" s="369">
        <v>36</v>
      </c>
      <c r="C12" s="369">
        <v>6</v>
      </c>
      <c r="D12" s="422">
        <v>36</v>
      </c>
      <c r="E12" s="369">
        <v>5</v>
      </c>
      <c r="F12" s="422">
        <v>35</v>
      </c>
      <c r="G12" s="369">
        <v>4</v>
      </c>
      <c r="H12" s="422">
        <v>35</v>
      </c>
      <c r="I12" s="369">
        <v>3</v>
      </c>
      <c r="J12" s="422">
        <v>35</v>
      </c>
      <c r="K12" s="369">
        <v>3</v>
      </c>
    </row>
    <row r="13" spans="1:11" ht="18" customHeight="1">
      <c r="A13" s="617" t="s">
        <v>1098</v>
      </c>
      <c r="B13" s="369">
        <v>0</v>
      </c>
      <c r="C13" s="369">
        <v>0</v>
      </c>
      <c r="D13" s="422">
        <v>0</v>
      </c>
      <c r="E13" s="369">
        <v>0</v>
      </c>
      <c r="F13" s="422">
        <v>0</v>
      </c>
      <c r="G13" s="369">
        <v>0</v>
      </c>
      <c r="H13" s="422">
        <v>5</v>
      </c>
      <c r="I13" s="369">
        <v>1</v>
      </c>
      <c r="J13" s="422">
        <v>5</v>
      </c>
      <c r="K13" s="369">
        <v>1</v>
      </c>
    </row>
    <row r="14" spans="1:11" ht="18" customHeight="1">
      <c r="A14" s="617" t="s">
        <v>1099</v>
      </c>
      <c r="B14" s="369">
        <v>0</v>
      </c>
      <c r="C14" s="369">
        <v>0</v>
      </c>
      <c r="D14" s="422">
        <v>0</v>
      </c>
      <c r="E14" s="369">
        <v>0</v>
      </c>
      <c r="F14" s="422">
        <v>0</v>
      </c>
      <c r="G14" s="369">
        <v>0</v>
      </c>
      <c r="H14" s="422">
        <v>21</v>
      </c>
      <c r="I14" s="369">
        <v>1</v>
      </c>
      <c r="J14" s="422">
        <v>21</v>
      </c>
      <c r="K14" s="369">
        <v>1</v>
      </c>
    </row>
    <row r="15" spans="1:11" ht="18" customHeight="1">
      <c r="A15" s="347" t="s">
        <v>756</v>
      </c>
      <c r="B15" s="618"/>
      <c r="C15" s="618"/>
      <c r="D15" s="619"/>
      <c r="E15" s="618"/>
      <c r="F15" s="619"/>
      <c r="G15" s="619"/>
      <c r="H15" s="619"/>
      <c r="I15" s="619"/>
      <c r="J15" s="619"/>
      <c r="K15" s="619"/>
    </row>
    <row r="16" spans="1:11" ht="16.5" customHeight="1">
      <c r="A16" s="18" t="s">
        <v>365</v>
      </c>
      <c r="B16" s="620">
        <v>171</v>
      </c>
      <c r="C16" s="620">
        <v>29</v>
      </c>
      <c r="D16" s="621">
        <v>203</v>
      </c>
      <c r="E16" s="620">
        <v>33</v>
      </c>
      <c r="F16" s="621">
        <v>195</v>
      </c>
      <c r="G16" s="620">
        <v>37</v>
      </c>
      <c r="H16" s="621">
        <v>206</v>
      </c>
      <c r="I16" s="620">
        <v>34</v>
      </c>
      <c r="J16" s="621">
        <v>220</v>
      </c>
      <c r="K16" s="620">
        <v>36</v>
      </c>
    </row>
    <row r="17" spans="1:11" ht="16.5" customHeight="1">
      <c r="A17" s="18" t="s">
        <v>366</v>
      </c>
      <c r="B17" s="620">
        <v>25</v>
      </c>
      <c r="C17" s="620">
        <v>2</v>
      </c>
      <c r="D17" s="620">
        <v>23</v>
      </c>
      <c r="E17" s="620">
        <v>4</v>
      </c>
      <c r="F17" s="620">
        <v>28</v>
      </c>
      <c r="G17" s="620">
        <v>3</v>
      </c>
      <c r="H17" s="620">
        <v>27</v>
      </c>
      <c r="I17" s="620">
        <v>3</v>
      </c>
      <c r="J17" s="620">
        <v>29</v>
      </c>
      <c r="K17" s="620">
        <v>3</v>
      </c>
    </row>
    <row r="18" spans="1:11" ht="16.5" customHeight="1">
      <c r="A18" s="18" t="s">
        <v>367</v>
      </c>
      <c r="B18" s="620">
        <v>6</v>
      </c>
      <c r="C18" s="622">
        <v>1</v>
      </c>
      <c r="D18" s="620">
        <v>6</v>
      </c>
      <c r="E18" s="622">
        <v>1</v>
      </c>
      <c r="F18" s="620">
        <v>7</v>
      </c>
      <c r="G18" s="622">
        <v>1</v>
      </c>
      <c r="H18" s="620">
        <v>7</v>
      </c>
      <c r="I18" s="622">
        <v>1</v>
      </c>
      <c r="J18" s="620">
        <v>7</v>
      </c>
      <c r="K18" s="622">
        <v>1</v>
      </c>
    </row>
    <row r="19" spans="1:11" ht="16.5" customHeight="1">
      <c r="A19" s="18" t="s">
        <v>368</v>
      </c>
      <c r="B19" s="620">
        <v>6</v>
      </c>
      <c r="C19" s="622">
        <v>1</v>
      </c>
      <c r="D19" s="620">
        <v>7</v>
      </c>
      <c r="E19" s="622">
        <v>0</v>
      </c>
      <c r="F19" s="620">
        <v>8</v>
      </c>
      <c r="G19" s="622">
        <v>0</v>
      </c>
      <c r="H19" s="620">
        <v>7</v>
      </c>
      <c r="I19" s="622">
        <v>0</v>
      </c>
      <c r="J19" s="620">
        <v>8</v>
      </c>
      <c r="K19" s="622">
        <v>0</v>
      </c>
    </row>
    <row r="20" spans="1:11" ht="16.5" customHeight="1">
      <c r="A20" s="18" t="s">
        <v>369</v>
      </c>
      <c r="B20" s="620">
        <v>7</v>
      </c>
      <c r="C20" s="622">
        <v>1</v>
      </c>
      <c r="D20" s="620">
        <v>7</v>
      </c>
      <c r="E20" s="622">
        <v>1</v>
      </c>
      <c r="F20" s="620">
        <v>8</v>
      </c>
      <c r="G20" s="622">
        <v>2</v>
      </c>
      <c r="H20" s="620">
        <v>8</v>
      </c>
      <c r="I20" s="622">
        <v>1</v>
      </c>
      <c r="J20" s="620">
        <v>8</v>
      </c>
      <c r="K20" s="622">
        <v>1</v>
      </c>
    </row>
    <row r="21" spans="1:11" ht="16.5" customHeight="1">
      <c r="A21" s="18" t="s">
        <v>370</v>
      </c>
      <c r="B21" s="622">
        <v>8</v>
      </c>
      <c r="C21" s="622">
        <v>0</v>
      </c>
      <c r="D21" s="622">
        <v>9</v>
      </c>
      <c r="E21" s="622">
        <v>1</v>
      </c>
      <c r="F21" s="622">
        <v>9</v>
      </c>
      <c r="G21" s="622">
        <v>2</v>
      </c>
      <c r="H21" s="622">
        <v>10</v>
      </c>
      <c r="I21" s="622">
        <v>2</v>
      </c>
      <c r="J21" s="622">
        <v>8</v>
      </c>
      <c r="K21" s="622">
        <v>1</v>
      </c>
    </row>
    <row r="22" spans="1:11" ht="16.5" customHeight="1">
      <c r="A22" s="18" t="s">
        <v>371</v>
      </c>
      <c r="B22" s="341">
        <v>9</v>
      </c>
      <c r="C22" s="622">
        <v>1</v>
      </c>
      <c r="D22" s="341">
        <v>10</v>
      </c>
      <c r="E22" s="622">
        <v>1</v>
      </c>
      <c r="F22" s="341">
        <v>10</v>
      </c>
      <c r="G22" s="622">
        <v>1</v>
      </c>
      <c r="H22" s="341">
        <v>10</v>
      </c>
      <c r="I22" s="622">
        <v>1</v>
      </c>
      <c r="J22" s="341">
        <v>10</v>
      </c>
      <c r="K22" s="622">
        <v>1</v>
      </c>
    </row>
    <row r="23" spans="1:11" ht="16.5" customHeight="1">
      <c r="A23" s="18" t="s">
        <v>372</v>
      </c>
      <c r="B23" s="620">
        <v>5</v>
      </c>
      <c r="C23" s="341">
        <v>0</v>
      </c>
      <c r="D23" s="620">
        <v>6</v>
      </c>
      <c r="E23" s="341">
        <v>0</v>
      </c>
      <c r="F23" s="620">
        <v>8</v>
      </c>
      <c r="G23" s="341">
        <v>0</v>
      </c>
      <c r="H23" s="620">
        <v>9</v>
      </c>
      <c r="I23" s="341">
        <v>0</v>
      </c>
      <c r="J23" s="620">
        <v>10</v>
      </c>
      <c r="K23" s="622">
        <v>1</v>
      </c>
    </row>
    <row r="24" spans="1:11" ht="16.5" customHeight="1">
      <c r="A24" s="18" t="s">
        <v>373</v>
      </c>
      <c r="B24" s="620">
        <v>7</v>
      </c>
      <c r="C24" s="622">
        <v>1</v>
      </c>
      <c r="D24" s="620">
        <v>7</v>
      </c>
      <c r="E24" s="622">
        <v>0</v>
      </c>
      <c r="F24" s="620">
        <v>9</v>
      </c>
      <c r="G24" s="622">
        <v>0</v>
      </c>
      <c r="H24" s="620">
        <v>10</v>
      </c>
      <c r="I24" s="622">
        <v>1</v>
      </c>
      <c r="J24" s="620">
        <v>9</v>
      </c>
      <c r="K24" s="622">
        <v>1</v>
      </c>
    </row>
    <row r="25" spans="1:11" ht="16.5" customHeight="1">
      <c r="A25" s="18" t="s">
        <v>374</v>
      </c>
      <c r="B25" s="620">
        <v>8</v>
      </c>
      <c r="C25" s="622">
        <v>1</v>
      </c>
      <c r="D25" s="620">
        <v>8</v>
      </c>
      <c r="E25" s="622">
        <v>1</v>
      </c>
      <c r="F25" s="620">
        <v>8</v>
      </c>
      <c r="G25" s="622">
        <v>1</v>
      </c>
      <c r="H25" s="620">
        <v>9</v>
      </c>
      <c r="I25" s="622">
        <v>1</v>
      </c>
      <c r="J25" s="620">
        <v>9</v>
      </c>
      <c r="K25" s="622">
        <v>1</v>
      </c>
    </row>
    <row r="26" spans="1:11" ht="16.5" customHeight="1">
      <c r="A26" s="18" t="s">
        <v>375</v>
      </c>
      <c r="B26" s="620">
        <v>7</v>
      </c>
      <c r="C26" s="622">
        <v>1</v>
      </c>
      <c r="D26" s="620">
        <v>8</v>
      </c>
      <c r="E26" s="622">
        <v>1</v>
      </c>
      <c r="F26" s="620">
        <v>8</v>
      </c>
      <c r="G26" s="622">
        <v>1</v>
      </c>
      <c r="H26" s="620">
        <v>8</v>
      </c>
      <c r="I26" s="622">
        <v>1</v>
      </c>
      <c r="J26" s="620">
        <v>8</v>
      </c>
      <c r="K26" s="622">
        <v>1</v>
      </c>
    </row>
    <row r="27" spans="1:11" ht="16.5" customHeight="1">
      <c r="A27" s="18" t="s">
        <v>376</v>
      </c>
      <c r="B27" s="620">
        <v>8</v>
      </c>
      <c r="C27" s="622">
        <v>0</v>
      </c>
      <c r="D27" s="620">
        <v>8</v>
      </c>
      <c r="E27" s="622">
        <v>1</v>
      </c>
      <c r="F27" s="620">
        <v>9</v>
      </c>
      <c r="G27" s="622">
        <v>0</v>
      </c>
      <c r="H27" s="620">
        <v>10</v>
      </c>
      <c r="I27" s="622">
        <v>0</v>
      </c>
      <c r="J27" s="620">
        <v>10</v>
      </c>
      <c r="K27" s="622">
        <v>0</v>
      </c>
    </row>
    <row r="28" spans="1:11" ht="16.5" customHeight="1">
      <c r="A28" s="18" t="s">
        <v>377</v>
      </c>
      <c r="B28" s="620">
        <v>8</v>
      </c>
      <c r="C28" s="622">
        <v>1</v>
      </c>
      <c r="D28" s="620">
        <v>8</v>
      </c>
      <c r="E28" s="622">
        <v>1</v>
      </c>
      <c r="F28" s="620">
        <v>8</v>
      </c>
      <c r="G28" s="622">
        <v>1</v>
      </c>
      <c r="H28" s="620">
        <v>9</v>
      </c>
      <c r="I28" s="622">
        <v>1</v>
      </c>
      <c r="J28" s="620">
        <v>9</v>
      </c>
      <c r="K28" s="622">
        <v>1</v>
      </c>
    </row>
    <row r="29" spans="1:11" ht="16.5" customHeight="1">
      <c r="A29" s="18" t="s">
        <v>378</v>
      </c>
      <c r="B29" s="620">
        <v>7</v>
      </c>
      <c r="C29" s="622">
        <v>1</v>
      </c>
      <c r="D29" s="620">
        <v>7</v>
      </c>
      <c r="E29" s="622">
        <v>0</v>
      </c>
      <c r="F29" s="620">
        <v>8</v>
      </c>
      <c r="G29" s="622">
        <v>1</v>
      </c>
      <c r="H29" s="620">
        <v>8</v>
      </c>
      <c r="I29" s="622">
        <v>1</v>
      </c>
      <c r="J29" s="620">
        <v>8</v>
      </c>
      <c r="K29" s="622">
        <v>1</v>
      </c>
    </row>
    <row r="30" spans="1:11" ht="16.5" customHeight="1">
      <c r="A30" s="18" t="s">
        <v>379</v>
      </c>
      <c r="B30" s="369">
        <v>7</v>
      </c>
      <c r="C30" s="622">
        <v>0</v>
      </c>
      <c r="D30" s="369">
        <v>8</v>
      </c>
      <c r="E30" s="622">
        <v>0</v>
      </c>
      <c r="F30" s="369">
        <v>11</v>
      </c>
      <c r="G30" s="622">
        <v>1</v>
      </c>
      <c r="H30" s="369">
        <v>9</v>
      </c>
      <c r="I30" s="622">
        <v>1</v>
      </c>
      <c r="J30" s="369">
        <v>9</v>
      </c>
      <c r="K30" s="622">
        <v>1</v>
      </c>
    </row>
    <row r="31" spans="1:11" ht="3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9:11" ht="12.75">
      <c r="I32" s="202"/>
      <c r="J32" s="613"/>
      <c r="K32" s="613"/>
    </row>
    <row r="33" spans="8:9" ht="12.75">
      <c r="H33" s="202"/>
      <c r="I33" s="202"/>
    </row>
  </sheetData>
  <sheetProtection/>
  <mergeCells count="6">
    <mergeCell ref="A2:K2"/>
    <mergeCell ref="J5:K5"/>
    <mergeCell ref="B5:C5"/>
    <mergeCell ref="D5:E5"/>
    <mergeCell ref="F5:G5"/>
    <mergeCell ref="H5:I5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3"/>
  </sheetPr>
  <dimension ref="A1:G24"/>
  <sheetViews>
    <sheetView zoomScalePageLayoutView="0" workbookViewId="0" topLeftCell="A13">
      <selection activeCell="L21" sqref="L21"/>
    </sheetView>
  </sheetViews>
  <sheetFormatPr defaultColWidth="8.796875" defaultRowHeight="15"/>
  <cols>
    <col min="1" max="1" width="19.19921875" style="8" customWidth="1"/>
    <col min="2" max="2" width="4.796875" style="8" bestFit="1" customWidth="1"/>
    <col min="3" max="7" width="5.09765625" style="8" bestFit="1" customWidth="1"/>
    <col min="8" max="16384" width="8.8984375" style="8" customWidth="1"/>
  </cols>
  <sheetData>
    <row r="1" ht="15" customHeight="1">
      <c r="A1" s="8" t="s">
        <v>757</v>
      </c>
    </row>
    <row r="2" ht="12.75" customHeight="1"/>
    <row r="3" spans="1:7" ht="20.25">
      <c r="A3" s="646" t="s">
        <v>758</v>
      </c>
      <c r="B3" s="646"/>
      <c r="C3" s="646"/>
      <c r="D3" s="646"/>
      <c r="E3" s="646"/>
      <c r="F3" s="646"/>
      <c r="G3" s="646"/>
    </row>
    <row r="4" spans="1:7" ht="9.75" customHeight="1">
      <c r="A4" s="84"/>
      <c r="B4" s="84"/>
      <c r="C4" s="84"/>
      <c r="D4" s="84"/>
      <c r="E4" s="84"/>
      <c r="F4" s="84"/>
      <c r="G4" s="84"/>
    </row>
    <row r="5" spans="1:6" ht="19.5" customHeight="1">
      <c r="A5" s="71"/>
      <c r="B5" s="71"/>
      <c r="F5" s="261"/>
    </row>
    <row r="6" spans="1:7" s="36" customFormat="1" ht="20.25" customHeight="1">
      <c r="A6" s="78"/>
      <c r="B6" s="13" t="s">
        <v>200</v>
      </c>
      <c r="C6" s="264">
        <v>2009</v>
      </c>
      <c r="D6" s="264">
        <v>2010</v>
      </c>
      <c r="E6" s="264">
        <v>2011</v>
      </c>
      <c r="F6" s="264">
        <v>2012</v>
      </c>
      <c r="G6" s="264">
        <v>2013</v>
      </c>
    </row>
    <row r="7" spans="1:7" s="34" customFormat="1" ht="21" customHeight="1">
      <c r="A7" s="347" t="s">
        <v>766</v>
      </c>
      <c r="B7" s="609"/>
      <c r="C7" s="387"/>
      <c r="D7" s="387"/>
      <c r="E7" s="387"/>
      <c r="F7" s="387"/>
      <c r="G7" s="387"/>
    </row>
    <row r="8" spans="1:7" s="34" customFormat="1" ht="21" customHeight="1">
      <c r="A8" s="28" t="s">
        <v>759</v>
      </c>
      <c r="B8" s="19"/>
      <c r="C8" s="375"/>
      <c r="D8" s="375"/>
      <c r="E8" s="375"/>
      <c r="F8" s="375"/>
      <c r="G8" s="375"/>
    </row>
    <row r="9" spans="1:7" s="34" customFormat="1" ht="21" customHeight="1">
      <c r="A9" s="28" t="s">
        <v>760</v>
      </c>
      <c r="B9" s="19" t="s">
        <v>761</v>
      </c>
      <c r="C9" s="610">
        <v>463041</v>
      </c>
      <c r="D9" s="610">
        <v>464760</v>
      </c>
      <c r="E9" s="610">
        <v>457733</v>
      </c>
      <c r="F9" s="610">
        <v>540507</v>
      </c>
      <c r="G9" s="610">
        <v>533289</v>
      </c>
    </row>
    <row r="10" spans="1:7" s="34" customFormat="1" ht="21" customHeight="1">
      <c r="A10" s="28" t="s">
        <v>762</v>
      </c>
      <c r="B10" s="19" t="s">
        <v>21</v>
      </c>
      <c r="C10" s="127">
        <v>28871</v>
      </c>
      <c r="D10" s="127">
        <v>38737</v>
      </c>
      <c r="E10" s="127">
        <v>43094</v>
      </c>
      <c r="F10" s="127">
        <v>84638</v>
      </c>
      <c r="G10" s="127">
        <v>86491</v>
      </c>
    </row>
    <row r="11" spans="1:7" s="34" customFormat="1" ht="21" customHeight="1">
      <c r="A11" s="28" t="s">
        <v>763</v>
      </c>
      <c r="B11" s="19" t="s">
        <v>21</v>
      </c>
      <c r="C11" s="127">
        <v>11190</v>
      </c>
      <c r="D11" s="127">
        <v>12114</v>
      </c>
      <c r="E11" s="127">
        <v>15030</v>
      </c>
      <c r="F11" s="127">
        <v>14569</v>
      </c>
      <c r="G11" s="127">
        <v>23207</v>
      </c>
    </row>
    <row r="12" spans="1:7" s="34" customFormat="1" ht="21" customHeight="1">
      <c r="A12" s="28" t="s">
        <v>764</v>
      </c>
      <c r="B12" s="19" t="s">
        <v>202</v>
      </c>
      <c r="C12" s="610">
        <v>8</v>
      </c>
      <c r="D12" s="610">
        <v>10</v>
      </c>
      <c r="E12" s="610">
        <v>6</v>
      </c>
      <c r="F12" s="610">
        <v>8</v>
      </c>
      <c r="G12" s="610">
        <v>5</v>
      </c>
    </row>
    <row r="13" spans="1:7" s="34" customFormat="1" ht="21" customHeight="1">
      <c r="A13" s="347" t="s">
        <v>765</v>
      </c>
      <c r="B13" s="19"/>
      <c r="C13" s="610"/>
      <c r="D13" s="610"/>
      <c r="E13" s="610"/>
      <c r="F13" s="610"/>
      <c r="G13" s="610"/>
    </row>
    <row r="14" spans="1:7" s="34" customFormat="1" ht="21" customHeight="1">
      <c r="A14" s="18" t="s">
        <v>767</v>
      </c>
      <c r="B14" s="19" t="s">
        <v>761</v>
      </c>
      <c r="C14" s="126">
        <v>18498</v>
      </c>
      <c r="D14" s="126">
        <v>28960</v>
      </c>
      <c r="E14" s="126">
        <v>25131</v>
      </c>
      <c r="F14" s="126">
        <v>40827</v>
      </c>
      <c r="G14" s="126">
        <v>39766</v>
      </c>
    </row>
    <row r="15" spans="1:7" s="34" customFormat="1" ht="21" customHeight="1">
      <c r="A15" s="28" t="s">
        <v>768</v>
      </c>
      <c r="B15" s="19" t="s">
        <v>202</v>
      </c>
      <c r="C15" s="611">
        <v>21437</v>
      </c>
      <c r="D15" s="611">
        <v>22055</v>
      </c>
      <c r="E15" s="611">
        <v>26193</v>
      </c>
      <c r="F15" s="611">
        <v>29121</v>
      </c>
      <c r="G15" s="611">
        <v>27607</v>
      </c>
    </row>
    <row r="16" spans="1:7" s="34" customFormat="1" ht="21" customHeight="1">
      <c r="A16" s="28" t="s">
        <v>769</v>
      </c>
      <c r="B16" s="19" t="s">
        <v>770</v>
      </c>
      <c r="C16" s="611">
        <v>3879</v>
      </c>
      <c r="D16" s="611">
        <v>2289</v>
      </c>
      <c r="E16" s="611">
        <v>1704</v>
      </c>
      <c r="F16" s="611">
        <v>3855</v>
      </c>
      <c r="G16" s="611">
        <v>4300</v>
      </c>
    </row>
    <row r="17" spans="1:7" s="34" customFormat="1" ht="21" customHeight="1">
      <c r="A17" s="347" t="s">
        <v>771</v>
      </c>
      <c r="B17" s="19"/>
      <c r="C17" s="611"/>
      <c r="D17" s="611"/>
      <c r="E17" s="611"/>
      <c r="F17" s="611"/>
      <c r="G17" s="611"/>
    </row>
    <row r="18" spans="1:7" s="34" customFormat="1" ht="21" customHeight="1">
      <c r="A18" s="28" t="s">
        <v>1100</v>
      </c>
      <c r="B18" s="19" t="s">
        <v>202</v>
      </c>
      <c r="C18" s="611">
        <v>2739</v>
      </c>
      <c r="D18" s="611">
        <v>2673</v>
      </c>
      <c r="E18" s="611">
        <v>2497</v>
      </c>
      <c r="F18" s="611">
        <v>1627</v>
      </c>
      <c r="G18" s="611">
        <v>1434</v>
      </c>
    </row>
    <row r="19" spans="1:7" s="34" customFormat="1" ht="21" customHeight="1">
      <c r="A19" s="28" t="s">
        <v>772</v>
      </c>
      <c r="B19" s="19" t="s">
        <v>21</v>
      </c>
      <c r="C19" s="611">
        <v>1998</v>
      </c>
      <c r="D19" s="611">
        <v>1860</v>
      </c>
      <c r="E19" s="611">
        <v>1596</v>
      </c>
      <c r="F19" s="611">
        <v>1373</v>
      </c>
      <c r="G19" s="611">
        <v>1499</v>
      </c>
    </row>
    <row r="20" spans="1:7" s="34" customFormat="1" ht="21" customHeight="1">
      <c r="A20" s="28" t="s">
        <v>773</v>
      </c>
      <c r="B20" s="19" t="s">
        <v>21</v>
      </c>
      <c r="C20" s="611">
        <v>5430</v>
      </c>
      <c r="D20" s="611">
        <v>4265</v>
      </c>
      <c r="E20" s="611">
        <v>4520</v>
      </c>
      <c r="F20" s="611">
        <v>4560</v>
      </c>
      <c r="G20" s="611">
        <v>4668</v>
      </c>
    </row>
    <row r="21" spans="1:7" s="34" customFormat="1" ht="21" customHeight="1">
      <c r="A21" s="28" t="s">
        <v>774</v>
      </c>
      <c r="B21" s="19" t="s">
        <v>21</v>
      </c>
      <c r="C21" s="611">
        <v>71</v>
      </c>
      <c r="D21" s="611">
        <v>79</v>
      </c>
      <c r="E21" s="611">
        <v>72</v>
      </c>
      <c r="F21" s="611">
        <v>69</v>
      </c>
      <c r="G21" s="611">
        <v>97</v>
      </c>
    </row>
    <row r="22" spans="1:7" s="34" customFormat="1" ht="21" customHeight="1">
      <c r="A22" s="28" t="s">
        <v>775</v>
      </c>
      <c r="B22" s="19" t="s">
        <v>21</v>
      </c>
      <c r="C22" s="126">
        <v>163</v>
      </c>
      <c r="D22" s="126">
        <v>128</v>
      </c>
      <c r="E22" s="126">
        <v>135</v>
      </c>
      <c r="F22" s="126">
        <v>125</v>
      </c>
      <c r="G22" s="126">
        <v>66</v>
      </c>
    </row>
    <row r="23" spans="1:7" s="34" customFormat="1" ht="21" customHeight="1">
      <c r="A23" s="617" t="s">
        <v>1101</v>
      </c>
      <c r="B23" s="19" t="s">
        <v>21</v>
      </c>
      <c r="C23" s="126">
        <v>1418</v>
      </c>
      <c r="D23" s="126">
        <v>1536</v>
      </c>
      <c r="E23" s="126">
        <v>1564</v>
      </c>
      <c r="F23" s="126">
        <v>1578</v>
      </c>
      <c r="G23" s="126">
        <v>1548</v>
      </c>
    </row>
    <row r="24" spans="1:7" ht="15.75" customHeight="1">
      <c r="A24" s="64"/>
      <c r="B24" s="64"/>
      <c r="C24" s="266"/>
      <c r="D24" s="266"/>
      <c r="E24" s="266"/>
      <c r="F24" s="266"/>
      <c r="G24" s="266"/>
    </row>
  </sheetData>
  <sheetProtection/>
  <mergeCells count="1">
    <mergeCell ref="A3:G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45"/>
  <sheetViews>
    <sheetView zoomScalePageLayoutView="0" workbookViewId="0" topLeftCell="A1">
      <selection activeCell="N23" sqref="N23"/>
    </sheetView>
  </sheetViews>
  <sheetFormatPr defaultColWidth="8.796875" defaultRowHeight="15"/>
  <cols>
    <col min="1" max="1" width="20.19921875" style="108" customWidth="1"/>
    <col min="2" max="3" width="6" style="108" bestFit="1" customWidth="1"/>
    <col min="4" max="4" width="7.19921875" style="108" customWidth="1"/>
    <col min="5" max="5" width="7" style="108" bestFit="1" customWidth="1"/>
    <col min="6" max="6" width="7" style="108" customWidth="1"/>
    <col min="7" max="16384" width="8.8984375" style="108" customWidth="1"/>
  </cols>
  <sheetData>
    <row r="1" ht="14.25">
      <c r="A1" s="8" t="s">
        <v>256</v>
      </c>
    </row>
    <row r="2" spans="1:6" ht="25.5" customHeight="1">
      <c r="A2" s="643" t="s">
        <v>1054</v>
      </c>
      <c r="B2" s="643"/>
      <c r="C2" s="643"/>
      <c r="D2" s="643"/>
      <c r="E2" s="643"/>
      <c r="F2" s="643"/>
    </row>
    <row r="3" spans="1:6" ht="20.25" customHeight="1">
      <c r="A3" s="644" t="s">
        <v>315</v>
      </c>
      <c r="B3" s="644"/>
      <c r="C3" s="644"/>
      <c r="D3" s="644"/>
      <c r="E3" s="644"/>
      <c r="F3" s="644"/>
    </row>
    <row r="4" spans="1:5" ht="9.75" customHeight="1">
      <c r="A4" s="442"/>
      <c r="B4" s="442"/>
      <c r="C4" s="442"/>
      <c r="D4" s="442"/>
      <c r="E4" s="442"/>
    </row>
    <row r="5" s="110" customFormat="1" ht="18" customHeight="1">
      <c r="F5" s="112" t="s">
        <v>290</v>
      </c>
    </row>
    <row r="6" spans="1:6" s="10" customFormat="1" ht="18.75" customHeight="1">
      <c r="A6" s="134"/>
      <c r="B6" s="135">
        <v>2009</v>
      </c>
      <c r="C6" s="135">
        <v>2010</v>
      </c>
      <c r="D6" s="135">
        <v>2011</v>
      </c>
      <c r="E6" s="135">
        <v>2012</v>
      </c>
      <c r="F6" s="135">
        <v>2013</v>
      </c>
    </row>
    <row r="7" spans="1:6" s="10" customFormat="1" ht="6.75" customHeight="1">
      <c r="A7" s="117"/>
      <c r="B7" s="141"/>
      <c r="C7" s="141"/>
      <c r="D7" s="141"/>
      <c r="E7" s="141"/>
      <c r="F7" s="141"/>
    </row>
    <row r="8" spans="1:6" s="10" customFormat="1" ht="16.5" customHeight="1">
      <c r="A8" s="133" t="s">
        <v>3</v>
      </c>
      <c r="B8" s="142">
        <v>791092</v>
      </c>
      <c r="C8" s="142">
        <f>C14+C18+C19+C20+C22+C23+C25+C26+C27+'B04_GDP(giass)tt'!C28+'B04_GDP(giass)tt'!C29+'B04_GDP(giass)tt'!C30+'B04_GDP(giass)tt'!C31+'B04_GDP(giass)tt'!C32+'B04_GDP(giass)tt'!C34+'B04_GDP(giass)tt'!C35+'B04_GDP(giass)tt'!C36+'B04_GDP(giass)tt'!C37+'B04_GDP(giass)tt'!C38+'B04_GDP(giass)tt'!C40</f>
        <v>901687</v>
      </c>
      <c r="D8" s="142">
        <f>D14+D18+D19+D20+D22+D23+D25+D26+D27+'B04_GDP(giass)tt'!D28+'B04_GDP(giass)tt'!D29+'B04_GDP(giass)tt'!D30+'B04_GDP(giass)tt'!D31+'B04_GDP(giass)tt'!D32+'B04_GDP(giass)tt'!D34+'B04_GDP(giass)tt'!D35+'B04_GDP(giass)tt'!D36+'B04_GDP(giass)tt'!D37+'B04_GDP(giass)tt'!D38+'B04_GDP(giass)tt'!D40</f>
        <v>1030729</v>
      </c>
      <c r="E8" s="142">
        <f>E14+E18+E19+E20+E22+E23+E25+E26+E27+'B04_GDP(giass)tt'!E28+'B04_GDP(giass)tt'!E29+'B04_GDP(giass)tt'!E30+'B04_GDP(giass)tt'!E31+'B04_GDP(giass)tt'!E32+'B04_GDP(giass)tt'!E34+'B04_GDP(giass)tt'!E35+'B04_GDP(giass)tt'!E36+'B04_GDP(giass)tt'!E37+'B04_GDP(giass)tt'!E38+'B04_GDP(giass)tt'!E40</f>
        <v>1177326</v>
      </c>
      <c r="F8" s="142">
        <f>F14+F18+F19+F20+F22+F23+F25+F26+F27+'B04_GDP(giass)tt'!F28+'B04_GDP(giass)tt'!F29+'B04_GDP(giass)tt'!F30+'B04_GDP(giass)tt'!F31+'B04_GDP(giass)tt'!F32+'B04_GDP(giass)tt'!F34+'B04_GDP(giass)tt'!F35+'B04_GDP(giass)tt'!F36+'B04_GDP(giass)tt'!F37+'B04_GDP(giass)tt'!F38+'B04_GDP(giass)tt'!F40</f>
        <v>1343538</v>
      </c>
    </row>
    <row r="9" spans="1:6" s="10" customFormat="1" ht="16.5" customHeight="1">
      <c r="A9" s="122" t="s">
        <v>1041</v>
      </c>
      <c r="B9" s="464">
        <v>112.96</v>
      </c>
      <c r="C9" s="464">
        <f>C8/B8*100</f>
        <v>113.98004277631426</v>
      </c>
      <c r="D9" s="464">
        <f>D8/C8*100</f>
        <v>114.31117449846788</v>
      </c>
      <c r="E9" s="464">
        <f>E8/D8*100</f>
        <v>114.22265212291494</v>
      </c>
      <c r="F9" s="464">
        <f>F8/E8*100</f>
        <v>114.1177549803538</v>
      </c>
    </row>
    <row r="10" spans="1:6" s="10" customFormat="1" ht="19.5" customHeight="1">
      <c r="A10" s="123" t="s">
        <v>292</v>
      </c>
      <c r="B10" s="339">
        <v>106.66</v>
      </c>
      <c r="C10" s="339">
        <v>105.12</v>
      </c>
      <c r="D10" s="339">
        <v>105.61</v>
      </c>
      <c r="E10" s="339">
        <v>106.03</v>
      </c>
      <c r="F10" s="339">
        <v>105.68</v>
      </c>
    </row>
    <row r="11" spans="1:6" s="10" customFormat="1" ht="19.5" customHeight="1">
      <c r="A11" s="123" t="s">
        <v>294</v>
      </c>
      <c r="B11" s="339">
        <v>115.94</v>
      </c>
      <c r="C11" s="339">
        <v>117.21</v>
      </c>
      <c r="D11" s="339">
        <v>116.8</v>
      </c>
      <c r="E11" s="339">
        <v>116.54</v>
      </c>
      <c r="F11" s="339">
        <v>116.14</v>
      </c>
    </row>
    <row r="12" spans="1:6" s="10" customFormat="1" ht="19.5" customHeight="1">
      <c r="A12" s="123" t="s">
        <v>293</v>
      </c>
      <c r="B12" s="339">
        <v>116.48</v>
      </c>
      <c r="C12" s="339">
        <v>118.72</v>
      </c>
      <c r="D12" s="339">
        <v>118.6</v>
      </c>
      <c r="E12" s="339">
        <v>117.74</v>
      </c>
      <c r="F12" s="339">
        <v>117.45</v>
      </c>
    </row>
    <row r="13" spans="1:6" s="10" customFormat="1" ht="19.5" customHeight="1">
      <c r="A13" s="122" t="s">
        <v>295</v>
      </c>
      <c r="B13" s="136"/>
      <c r="C13" s="136"/>
      <c r="D13" s="136"/>
      <c r="E13" s="136"/>
      <c r="F13" s="136"/>
    </row>
    <row r="14" spans="1:6" s="10" customFormat="1" ht="19.5" customHeight="1">
      <c r="A14" s="119" t="s">
        <v>297</v>
      </c>
      <c r="B14" s="136">
        <v>258236</v>
      </c>
      <c r="C14" s="136">
        <v>271460</v>
      </c>
      <c r="D14" s="136">
        <f>SUM(D15:D17)</f>
        <v>286701</v>
      </c>
      <c r="E14" s="136">
        <f>SUM(E15:E17)</f>
        <v>303986</v>
      </c>
      <c r="F14" s="136">
        <f>SUM(F15:F17)</f>
        <v>321252</v>
      </c>
    </row>
    <row r="15" spans="1:6" s="10" customFormat="1" ht="19.5" customHeight="1">
      <c r="A15" s="119" t="s">
        <v>298</v>
      </c>
      <c r="B15" s="136">
        <v>228875</v>
      </c>
      <c r="C15" s="136">
        <v>240857</v>
      </c>
      <c r="D15" s="136">
        <v>254380</v>
      </c>
      <c r="E15" s="136">
        <v>268116</v>
      </c>
      <c r="F15" s="136">
        <v>283987</v>
      </c>
    </row>
    <row r="16" spans="1:6" s="10" customFormat="1" ht="19.5" customHeight="1">
      <c r="A16" s="119" t="s">
        <v>299</v>
      </c>
      <c r="B16" s="136">
        <v>17704</v>
      </c>
      <c r="C16" s="136">
        <v>18580</v>
      </c>
      <c r="D16" s="136">
        <v>19623</v>
      </c>
      <c r="E16" s="136">
        <v>22647</v>
      </c>
      <c r="F16" s="136">
        <v>23291</v>
      </c>
    </row>
    <row r="17" spans="1:6" s="10" customFormat="1" ht="19.5" customHeight="1">
      <c r="A17" s="119" t="s">
        <v>300</v>
      </c>
      <c r="B17" s="136">
        <v>11657</v>
      </c>
      <c r="C17" s="136">
        <v>12023</v>
      </c>
      <c r="D17" s="136">
        <v>12698</v>
      </c>
      <c r="E17" s="136">
        <v>13223</v>
      </c>
      <c r="F17" s="136">
        <v>13974</v>
      </c>
    </row>
    <row r="18" spans="1:6" s="10" customFormat="1" ht="19.5" customHeight="1">
      <c r="A18" s="28" t="s">
        <v>6</v>
      </c>
      <c r="B18" s="136">
        <v>20167</v>
      </c>
      <c r="C18" s="136">
        <v>23617</v>
      </c>
      <c r="D18" s="136">
        <v>27585</v>
      </c>
      <c r="E18" s="136">
        <v>32149</v>
      </c>
      <c r="F18" s="136">
        <v>37336</v>
      </c>
    </row>
    <row r="19" spans="1:6" s="10" customFormat="1" ht="19.5" customHeight="1">
      <c r="A19" s="28" t="s">
        <v>7</v>
      </c>
      <c r="B19" s="136">
        <v>44518</v>
      </c>
      <c r="C19" s="136">
        <v>46957</v>
      </c>
      <c r="D19" s="136">
        <v>54846</v>
      </c>
      <c r="E19" s="136">
        <v>63920</v>
      </c>
      <c r="F19" s="136">
        <v>74234</v>
      </c>
    </row>
    <row r="20" spans="1:6" s="10" customFormat="1" ht="19.5" customHeight="1">
      <c r="A20" s="28" t="s">
        <v>8</v>
      </c>
      <c r="B20" s="137">
        <v>12399</v>
      </c>
      <c r="C20" s="137">
        <v>13749</v>
      </c>
      <c r="D20" s="137">
        <v>16059</v>
      </c>
      <c r="E20" s="137">
        <v>18716</v>
      </c>
      <c r="F20" s="137">
        <v>21736</v>
      </c>
    </row>
    <row r="21" spans="1:6" s="10" customFormat="1" ht="5.25" customHeight="1">
      <c r="A21" s="28"/>
      <c r="B21" s="137"/>
      <c r="C21" s="137"/>
      <c r="D21" s="137"/>
      <c r="E21" s="137"/>
      <c r="F21" s="137"/>
    </row>
    <row r="22" spans="1:6" s="10" customFormat="1" ht="25.5">
      <c r="A22" s="120" t="s">
        <v>296</v>
      </c>
      <c r="B22" s="137">
        <v>1452</v>
      </c>
      <c r="C22" s="137">
        <v>1627</v>
      </c>
      <c r="D22" s="137">
        <v>1900</v>
      </c>
      <c r="E22" s="137">
        <v>2214</v>
      </c>
      <c r="F22" s="137">
        <v>2571</v>
      </c>
    </row>
    <row r="23" spans="1:6" s="10" customFormat="1" ht="19.5" customHeight="1">
      <c r="A23" s="28" t="s">
        <v>10</v>
      </c>
      <c r="B23" s="137">
        <v>85739</v>
      </c>
      <c r="C23" s="137">
        <v>106590</v>
      </c>
      <c r="D23" s="137">
        <v>124497</v>
      </c>
      <c r="E23" s="137">
        <v>145094</v>
      </c>
      <c r="F23" s="137">
        <v>168505</v>
      </c>
    </row>
    <row r="24" spans="1:6" s="10" customFormat="1" ht="4.5" customHeight="1">
      <c r="A24" s="28"/>
      <c r="B24" s="138"/>
      <c r="C24" s="138"/>
      <c r="D24" s="138"/>
      <c r="E24" s="138"/>
      <c r="F24" s="138"/>
    </row>
    <row r="25" spans="1:6" s="10" customFormat="1" ht="38.25">
      <c r="A25" s="120" t="s">
        <v>301</v>
      </c>
      <c r="B25" s="40">
        <v>103901</v>
      </c>
      <c r="C25" s="40">
        <v>123384</v>
      </c>
      <c r="D25" s="40">
        <v>149458</v>
      </c>
      <c r="E25" s="40">
        <v>175975</v>
      </c>
      <c r="F25" s="40">
        <v>206681</v>
      </c>
    </row>
    <row r="26" spans="1:6" s="10" customFormat="1" ht="19.5" customHeight="1">
      <c r="A26" s="28" t="s">
        <v>302</v>
      </c>
      <c r="B26" s="139">
        <v>38165</v>
      </c>
      <c r="C26" s="139">
        <v>45311</v>
      </c>
      <c r="D26" s="139">
        <v>56326</v>
      </c>
      <c r="E26" s="139">
        <v>66319</v>
      </c>
      <c r="F26" s="139">
        <v>77891</v>
      </c>
    </row>
    <row r="27" spans="1:6" s="10" customFormat="1" ht="19.5" customHeight="1">
      <c r="A27" s="54" t="s">
        <v>12</v>
      </c>
      <c r="B27" s="624">
        <v>27495</v>
      </c>
      <c r="C27" s="624">
        <v>32651</v>
      </c>
      <c r="D27" s="624">
        <v>38727</v>
      </c>
      <c r="E27" s="624">
        <v>45598</v>
      </c>
      <c r="F27" s="624">
        <v>53554</v>
      </c>
    </row>
    <row r="28" spans="1:6" s="10" customFormat="1" ht="19.5" customHeight="1" hidden="1">
      <c r="A28" s="28" t="s">
        <v>303</v>
      </c>
      <c r="B28" s="139">
        <v>7391</v>
      </c>
      <c r="C28" s="139">
        <v>8607</v>
      </c>
      <c r="D28" s="139"/>
      <c r="E28" s="15"/>
      <c r="F28" s="15"/>
    </row>
    <row r="29" spans="1:6" s="10" customFormat="1" ht="19.5" customHeight="1" hidden="1">
      <c r="A29" s="28" t="s">
        <v>304</v>
      </c>
      <c r="B29" s="139">
        <v>17858</v>
      </c>
      <c r="C29" s="139">
        <v>20795</v>
      </c>
      <c r="D29" s="139"/>
      <c r="E29" s="15"/>
      <c r="F29" s="15"/>
    </row>
    <row r="30" spans="1:6" s="10" customFormat="1" ht="19.5" customHeight="1" hidden="1">
      <c r="A30" s="28" t="s">
        <v>306</v>
      </c>
      <c r="B30" s="139">
        <v>62028</v>
      </c>
      <c r="C30" s="139">
        <v>72234</v>
      </c>
      <c r="D30" s="139"/>
      <c r="E30" s="15"/>
      <c r="F30" s="15"/>
    </row>
    <row r="31" spans="1:6" s="10" customFormat="1" ht="19.5" customHeight="1" hidden="1">
      <c r="A31" s="28" t="s">
        <v>305</v>
      </c>
      <c r="B31" s="139">
        <v>2097</v>
      </c>
      <c r="C31" s="139">
        <v>2442</v>
      </c>
      <c r="D31" s="139"/>
      <c r="E31" s="15"/>
      <c r="F31" s="15"/>
    </row>
    <row r="32" spans="1:6" s="10" customFormat="1" ht="19.5" customHeight="1" hidden="1">
      <c r="A32" s="28" t="s">
        <v>307</v>
      </c>
      <c r="B32" s="139">
        <v>3921</v>
      </c>
      <c r="C32" s="139">
        <v>4565</v>
      </c>
      <c r="D32" s="139"/>
      <c r="E32" s="15"/>
      <c r="F32" s="15"/>
    </row>
    <row r="33" spans="1:6" s="10" customFormat="1" ht="4.5" customHeight="1" hidden="1">
      <c r="A33" s="28"/>
      <c r="B33" s="139"/>
      <c r="C33" s="139"/>
      <c r="D33" s="139"/>
      <c r="E33" s="15"/>
      <c r="F33" s="15"/>
    </row>
    <row r="34" spans="1:6" s="10" customFormat="1" ht="25.5" hidden="1">
      <c r="A34" s="120" t="s">
        <v>308</v>
      </c>
      <c r="B34" s="139">
        <v>17881</v>
      </c>
      <c r="C34" s="139">
        <v>20822</v>
      </c>
      <c r="D34" s="139"/>
      <c r="E34" s="15"/>
      <c r="F34" s="15"/>
    </row>
    <row r="35" spans="1:6" s="10" customFormat="1" ht="19.5" customHeight="1" hidden="1">
      <c r="A35" s="28" t="s">
        <v>309</v>
      </c>
      <c r="B35" s="139">
        <v>26934</v>
      </c>
      <c r="C35" s="139">
        <v>31366</v>
      </c>
      <c r="D35" s="139"/>
      <c r="E35" s="15"/>
      <c r="F35" s="15"/>
    </row>
    <row r="36" spans="1:6" s="10" customFormat="1" ht="19.5" customHeight="1" hidden="1">
      <c r="A36" s="28" t="s">
        <v>310</v>
      </c>
      <c r="B36" s="139">
        <v>12597</v>
      </c>
      <c r="C36" s="139">
        <v>14670</v>
      </c>
      <c r="D36" s="139"/>
      <c r="E36" s="15"/>
      <c r="F36" s="15"/>
    </row>
    <row r="37" spans="1:6" s="10" customFormat="1" ht="19.5" customHeight="1" hidden="1">
      <c r="A37" s="28" t="s">
        <v>311</v>
      </c>
      <c r="B37" s="139">
        <v>7437</v>
      </c>
      <c r="C37" s="139">
        <v>8661</v>
      </c>
      <c r="D37" s="139"/>
      <c r="E37" s="15"/>
      <c r="F37" s="15"/>
    </row>
    <row r="38" spans="1:6" s="10" customFormat="1" ht="19.5" customHeight="1" hidden="1">
      <c r="A38" s="28" t="s">
        <v>312</v>
      </c>
      <c r="B38" s="139">
        <v>12086</v>
      </c>
      <c r="C38" s="139">
        <v>14074</v>
      </c>
      <c r="D38" s="139"/>
      <c r="E38" s="15"/>
      <c r="F38" s="15"/>
    </row>
    <row r="39" spans="1:6" s="10" customFormat="1" ht="4.5" customHeight="1" hidden="1">
      <c r="A39" s="28"/>
      <c r="B39" s="139"/>
      <c r="C39" s="139"/>
      <c r="D39" s="139"/>
      <c r="E39" s="15"/>
      <c r="F39" s="15"/>
    </row>
    <row r="40" spans="1:6" s="10" customFormat="1" ht="25.5" hidden="1">
      <c r="A40" s="120" t="s">
        <v>313</v>
      </c>
      <c r="B40" s="139">
        <v>669</v>
      </c>
      <c r="C40" s="139">
        <v>784</v>
      </c>
      <c r="D40" s="139"/>
      <c r="E40" s="15"/>
      <c r="F40" s="15"/>
    </row>
    <row r="41" spans="1:6" s="10" customFormat="1" ht="19.5" customHeight="1" hidden="1">
      <c r="A41" s="54" t="s">
        <v>314</v>
      </c>
      <c r="B41" s="400">
        <v>0</v>
      </c>
      <c r="C41" s="400">
        <v>0</v>
      </c>
      <c r="D41" s="400"/>
      <c r="E41" s="15"/>
      <c r="F41" s="15"/>
    </row>
    <row r="42" spans="2:6" s="116" customFormat="1" ht="18" customHeight="1">
      <c r="B42" s="115"/>
      <c r="C42" s="115"/>
      <c r="D42" s="115"/>
      <c r="E42" s="115"/>
      <c r="F42" s="115"/>
    </row>
    <row r="43" s="116" customFormat="1" ht="18" customHeight="1"/>
    <row r="44" ht="18" customHeight="1">
      <c r="A44" s="116"/>
    </row>
    <row r="45" ht="18" customHeight="1">
      <c r="A45" s="116"/>
    </row>
    <row r="46" ht="18" customHeight="1"/>
  </sheetData>
  <sheetProtection/>
  <mergeCells count="2">
    <mergeCell ref="A2:F2"/>
    <mergeCell ref="A3:F3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43"/>
  </sheetPr>
  <dimension ref="A1:F28"/>
  <sheetViews>
    <sheetView zoomScalePageLayoutView="0" workbookViewId="0" topLeftCell="A10">
      <selection activeCell="I23" sqref="I23"/>
    </sheetView>
  </sheetViews>
  <sheetFormatPr defaultColWidth="8.796875" defaultRowHeight="15"/>
  <cols>
    <col min="1" max="1" width="20.19921875" style="8" customWidth="1"/>
    <col min="2" max="6" width="6.09765625" style="8" customWidth="1"/>
    <col min="7" max="16384" width="8.8984375" style="8" customWidth="1"/>
  </cols>
  <sheetData>
    <row r="1" spans="1:3" ht="15" customHeight="1">
      <c r="A1" s="8" t="s">
        <v>776</v>
      </c>
      <c r="C1" s="9"/>
    </row>
    <row r="2" spans="1:6" ht="27" customHeight="1">
      <c r="A2" s="646" t="s">
        <v>777</v>
      </c>
      <c r="B2" s="646"/>
      <c r="C2" s="646"/>
      <c r="D2" s="646"/>
      <c r="E2" s="646"/>
      <c r="F2" s="646"/>
    </row>
    <row r="3" spans="1:6" ht="9.75" customHeight="1">
      <c r="A3" s="84"/>
      <c r="B3" s="84"/>
      <c r="C3" s="84"/>
      <c r="D3" s="84"/>
      <c r="E3" s="84"/>
      <c r="F3" s="84"/>
    </row>
    <row r="4" ht="20.25" customHeight="1"/>
    <row r="5" spans="1:6" ht="21" customHeight="1">
      <c r="A5" s="243"/>
      <c r="B5" s="263" t="s">
        <v>180</v>
      </c>
      <c r="C5" s="263" t="s">
        <v>1029</v>
      </c>
      <c r="D5" s="263" t="s">
        <v>1066</v>
      </c>
      <c r="E5" s="263" t="s">
        <v>1090</v>
      </c>
      <c r="F5" s="263" t="s">
        <v>1136</v>
      </c>
    </row>
    <row r="6" spans="1:6" ht="7.5" customHeight="1">
      <c r="A6" s="243"/>
      <c r="B6" s="206"/>
      <c r="C6" s="206"/>
      <c r="D6" s="206"/>
      <c r="E6" s="206"/>
      <c r="F6" s="206"/>
    </row>
    <row r="7" spans="1:6" ht="19.5" customHeight="1">
      <c r="A7" s="237" t="s">
        <v>778</v>
      </c>
      <c r="B7" s="83"/>
      <c r="C7" s="83"/>
      <c r="D7" s="83"/>
      <c r="E7" s="83"/>
      <c r="F7" s="83"/>
    </row>
    <row r="8" spans="1:6" ht="19.5" customHeight="1">
      <c r="A8" s="82" t="s">
        <v>779</v>
      </c>
      <c r="B8" s="180">
        <v>11</v>
      </c>
      <c r="C8" s="325">
        <v>15</v>
      </c>
      <c r="D8" s="325">
        <v>18</v>
      </c>
      <c r="E8" s="325">
        <v>18</v>
      </c>
      <c r="F8" s="325">
        <v>18</v>
      </c>
    </row>
    <row r="9" spans="1:6" ht="19.5" customHeight="1">
      <c r="A9" s="82" t="s">
        <v>780</v>
      </c>
      <c r="B9" s="180">
        <v>67</v>
      </c>
      <c r="C9" s="180">
        <v>68</v>
      </c>
      <c r="D9" s="180">
        <v>68</v>
      </c>
      <c r="E9" s="180">
        <v>68</v>
      </c>
      <c r="F9" s="180">
        <v>40</v>
      </c>
    </row>
    <row r="10" spans="1:6" ht="19.5" customHeight="1">
      <c r="A10" s="82" t="s">
        <v>943</v>
      </c>
      <c r="B10" s="262">
        <v>0</v>
      </c>
      <c r="C10" s="262">
        <v>0</v>
      </c>
      <c r="D10" s="262">
        <v>0</v>
      </c>
      <c r="E10" s="262">
        <v>0</v>
      </c>
      <c r="F10" s="262">
        <v>0</v>
      </c>
    </row>
    <row r="11" spans="1:6" ht="19.5" customHeight="1">
      <c r="A11" s="82" t="s">
        <v>781</v>
      </c>
      <c r="B11" s="180">
        <v>4</v>
      </c>
      <c r="C11" s="180">
        <v>4</v>
      </c>
      <c r="D11" s="180">
        <v>5</v>
      </c>
      <c r="E11" s="180">
        <v>5</v>
      </c>
      <c r="F11" s="180">
        <v>5</v>
      </c>
    </row>
    <row r="12" spans="1:6" ht="19.5" customHeight="1">
      <c r="A12" s="237" t="s">
        <v>782</v>
      </c>
      <c r="B12" s="180"/>
      <c r="C12" s="180"/>
      <c r="D12" s="180"/>
      <c r="E12" s="180"/>
      <c r="F12" s="180"/>
    </row>
    <row r="13" spans="1:6" ht="19.5" customHeight="1">
      <c r="A13" s="82" t="s">
        <v>783</v>
      </c>
      <c r="B13" s="180">
        <v>72</v>
      </c>
      <c r="C13" s="180">
        <v>72</v>
      </c>
      <c r="D13" s="180">
        <v>72</v>
      </c>
      <c r="E13" s="180">
        <v>72</v>
      </c>
      <c r="F13" s="180">
        <v>72</v>
      </c>
    </row>
    <row r="14" spans="1:6" ht="19.5" customHeight="1">
      <c r="A14" s="82" t="s">
        <v>944</v>
      </c>
      <c r="B14" s="180">
        <v>112</v>
      </c>
      <c r="C14" s="180">
        <v>112</v>
      </c>
      <c r="D14" s="180">
        <v>112</v>
      </c>
      <c r="E14" s="180">
        <v>112</v>
      </c>
      <c r="F14" s="180">
        <v>112</v>
      </c>
    </row>
    <row r="15" spans="1:6" ht="19.5" customHeight="1">
      <c r="A15" s="82" t="s">
        <v>945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</row>
    <row r="16" spans="1:6" ht="19.5" customHeight="1">
      <c r="A16" s="82" t="s">
        <v>1184</v>
      </c>
      <c r="B16" s="180">
        <v>4</v>
      </c>
      <c r="C16" s="180">
        <v>8</v>
      </c>
      <c r="D16" s="180">
        <v>8</v>
      </c>
      <c r="E16" s="180">
        <v>9</v>
      </c>
      <c r="F16" s="180">
        <v>9</v>
      </c>
    </row>
    <row r="17" spans="1:6" ht="19.5" customHeight="1">
      <c r="A17" s="82" t="s">
        <v>1073</v>
      </c>
      <c r="B17" s="262">
        <v>1</v>
      </c>
      <c r="C17" s="262">
        <v>1</v>
      </c>
      <c r="D17" s="262">
        <v>1</v>
      </c>
      <c r="E17" s="262">
        <v>1</v>
      </c>
      <c r="F17" s="262">
        <v>1</v>
      </c>
    </row>
    <row r="18" spans="1:6" ht="19.5" customHeight="1">
      <c r="A18" s="237" t="s">
        <v>784</v>
      </c>
      <c r="B18" s="180"/>
      <c r="C18" s="180"/>
      <c r="D18" s="180"/>
      <c r="E18" s="180"/>
      <c r="F18" s="180"/>
    </row>
    <row r="19" spans="1:6" ht="19.5" customHeight="1">
      <c r="A19" s="82" t="s">
        <v>785</v>
      </c>
      <c r="B19" s="180">
        <v>2</v>
      </c>
      <c r="C19" s="180">
        <v>5</v>
      </c>
      <c r="D19" s="180">
        <v>5</v>
      </c>
      <c r="E19" s="180">
        <v>5</v>
      </c>
      <c r="F19" s="180">
        <v>6</v>
      </c>
    </row>
    <row r="20" spans="1:6" ht="19.5" customHeight="1">
      <c r="A20" s="82" t="s">
        <v>182</v>
      </c>
      <c r="B20" s="180">
        <v>1</v>
      </c>
      <c r="C20" s="262" t="s">
        <v>29</v>
      </c>
      <c r="D20" s="262">
        <v>0</v>
      </c>
      <c r="E20" s="262">
        <v>1</v>
      </c>
      <c r="F20" s="262">
        <v>1</v>
      </c>
    </row>
    <row r="21" spans="1:6" ht="19.5" customHeight="1">
      <c r="A21" s="82" t="s">
        <v>786</v>
      </c>
      <c r="B21" s="262">
        <v>0</v>
      </c>
      <c r="C21" s="262">
        <v>1</v>
      </c>
      <c r="D21" s="262">
        <v>3</v>
      </c>
      <c r="E21" s="262">
        <v>2</v>
      </c>
      <c r="F21" s="262">
        <v>1</v>
      </c>
    </row>
    <row r="22" spans="1:6" ht="19.5" customHeight="1">
      <c r="A22" s="82" t="s">
        <v>787</v>
      </c>
      <c r="B22" s="262">
        <v>1</v>
      </c>
      <c r="C22" s="262">
        <v>1</v>
      </c>
      <c r="D22" s="262">
        <v>0</v>
      </c>
      <c r="E22" s="262">
        <v>5</v>
      </c>
      <c r="F22" s="262">
        <v>5</v>
      </c>
    </row>
    <row r="23" spans="1:6" ht="19.5" customHeight="1">
      <c r="A23" s="81" t="s">
        <v>788</v>
      </c>
      <c r="B23" s="180"/>
      <c r="C23" s="180"/>
      <c r="D23" s="180"/>
      <c r="E23" s="180"/>
      <c r="F23" s="180"/>
    </row>
    <row r="24" spans="1:6" ht="20.25" customHeight="1">
      <c r="A24" s="82" t="s">
        <v>789</v>
      </c>
      <c r="B24" s="180">
        <v>33430</v>
      </c>
      <c r="C24" s="180">
        <v>35808</v>
      </c>
      <c r="D24" s="180">
        <v>39788</v>
      </c>
      <c r="E24" s="180">
        <v>40480</v>
      </c>
      <c r="F24" s="180">
        <v>41306</v>
      </c>
    </row>
    <row r="25" spans="1:6" ht="15.75" customHeight="1">
      <c r="A25" s="82" t="s">
        <v>790</v>
      </c>
      <c r="B25" s="180">
        <v>10560</v>
      </c>
      <c r="C25" s="180">
        <v>11120</v>
      </c>
      <c r="D25" s="180">
        <v>12334</v>
      </c>
      <c r="E25" s="180">
        <v>12347</v>
      </c>
      <c r="F25" s="180">
        <v>12877</v>
      </c>
    </row>
    <row r="26" spans="1:6" ht="12.75">
      <c r="A26" s="64"/>
      <c r="B26" s="64"/>
      <c r="C26" s="64"/>
      <c r="D26" s="64"/>
      <c r="E26" s="64"/>
      <c r="F26" s="64"/>
    </row>
    <row r="27" ht="14.25" customHeight="1">
      <c r="A27" s="612" t="s">
        <v>1209</v>
      </c>
    </row>
    <row r="28" ht="14.25" customHeight="1">
      <c r="A28" s="8" t="s">
        <v>1210</v>
      </c>
    </row>
    <row r="29" ht="14.25" customHeight="1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43"/>
  </sheetPr>
  <dimension ref="A1:F28"/>
  <sheetViews>
    <sheetView zoomScalePageLayoutView="0" workbookViewId="0" topLeftCell="A10">
      <selection activeCell="D30" sqref="D30"/>
    </sheetView>
  </sheetViews>
  <sheetFormatPr defaultColWidth="8.796875" defaultRowHeight="15"/>
  <cols>
    <col min="1" max="1" width="18.59765625" style="8" customWidth="1"/>
    <col min="2" max="2" width="6.59765625" style="8" customWidth="1"/>
    <col min="3" max="3" width="6.69921875" style="8" customWidth="1"/>
    <col min="4" max="4" width="6.8984375" style="8" customWidth="1"/>
    <col min="5" max="5" width="6.296875" style="8" customWidth="1"/>
    <col min="6" max="6" width="6" style="8" customWidth="1"/>
    <col min="7" max="16384" width="8.8984375" style="8" customWidth="1"/>
  </cols>
  <sheetData>
    <row r="1" ht="15" customHeight="1">
      <c r="A1" s="8" t="s">
        <v>791</v>
      </c>
    </row>
    <row r="2" spans="1:6" ht="30" customHeight="1">
      <c r="A2" s="646" t="s">
        <v>792</v>
      </c>
      <c r="B2" s="646"/>
      <c r="C2" s="646"/>
      <c r="D2" s="646"/>
      <c r="E2" s="685"/>
      <c r="F2" s="685"/>
    </row>
    <row r="3" spans="1:6" ht="9.75" customHeight="1">
      <c r="A3" s="84"/>
      <c r="B3" s="84"/>
      <c r="C3" s="84"/>
      <c r="D3" s="84"/>
      <c r="E3" s="446"/>
      <c r="F3" s="446"/>
    </row>
    <row r="4" spans="1:5" ht="12.75">
      <c r="A4" s="71"/>
      <c r="B4" s="71"/>
      <c r="E4" s="261"/>
    </row>
    <row r="5" spans="1:6" ht="18.75" customHeight="1">
      <c r="A5" s="243"/>
      <c r="B5" s="254">
        <v>2009</v>
      </c>
      <c r="C5" s="254">
        <v>2010</v>
      </c>
      <c r="D5" s="254">
        <v>2011</v>
      </c>
      <c r="E5" s="254">
        <v>2012</v>
      </c>
      <c r="F5" s="254">
        <v>2013</v>
      </c>
    </row>
    <row r="6" spans="1:6" ht="7.5" customHeight="1">
      <c r="A6" s="243"/>
      <c r="B6" s="243"/>
      <c r="C6" s="243"/>
      <c r="D6" s="243"/>
      <c r="E6" s="243"/>
      <c r="F6" s="243"/>
    </row>
    <row r="7" spans="1:6" ht="18" customHeight="1">
      <c r="A7" s="237" t="s">
        <v>793</v>
      </c>
      <c r="B7" s="82"/>
      <c r="C7" s="82"/>
      <c r="D7" s="82"/>
      <c r="E7" s="82"/>
      <c r="F7" s="82"/>
    </row>
    <row r="8" spans="1:6" ht="18" customHeight="1">
      <c r="A8" s="217" t="s">
        <v>794</v>
      </c>
      <c r="B8" s="180">
        <v>10</v>
      </c>
      <c r="C8" s="180">
        <v>10</v>
      </c>
      <c r="D8" s="180">
        <v>10</v>
      </c>
      <c r="E8" s="180">
        <v>10</v>
      </c>
      <c r="F8" s="180">
        <v>9</v>
      </c>
    </row>
    <row r="9" spans="1:6" ht="18" customHeight="1">
      <c r="A9" s="82" t="s">
        <v>795</v>
      </c>
      <c r="B9" s="180">
        <v>1</v>
      </c>
      <c r="C9" s="180">
        <v>1</v>
      </c>
      <c r="D9" s="180">
        <v>1</v>
      </c>
      <c r="E9" s="180">
        <v>1</v>
      </c>
      <c r="F9" s="180">
        <v>0</v>
      </c>
    </row>
    <row r="10" spans="1:6" ht="18" customHeight="1">
      <c r="A10" s="82" t="s">
        <v>796</v>
      </c>
      <c r="B10" s="180">
        <v>9</v>
      </c>
      <c r="C10" s="180">
        <v>9</v>
      </c>
      <c r="D10" s="180">
        <v>9</v>
      </c>
      <c r="E10" s="180">
        <v>9</v>
      </c>
      <c r="F10" s="180">
        <v>9</v>
      </c>
    </row>
    <row r="11" spans="1:6" ht="18" customHeight="1">
      <c r="A11" s="217" t="s">
        <v>1185</v>
      </c>
      <c r="B11" s="180">
        <v>0</v>
      </c>
      <c r="C11" s="180">
        <v>0</v>
      </c>
      <c r="D11" s="180">
        <v>0</v>
      </c>
      <c r="E11" s="180">
        <v>0</v>
      </c>
      <c r="F11" s="180">
        <v>1</v>
      </c>
    </row>
    <row r="12" spans="1:6" ht="18" customHeight="1">
      <c r="A12" s="217" t="s">
        <v>797</v>
      </c>
      <c r="B12" s="180">
        <v>360</v>
      </c>
      <c r="C12" s="180">
        <v>370</v>
      </c>
      <c r="D12" s="180">
        <v>380</v>
      </c>
      <c r="E12" s="180">
        <v>432</v>
      </c>
      <c r="F12" s="180">
        <v>485</v>
      </c>
    </row>
    <row r="13" spans="1:6" ht="18" customHeight="1">
      <c r="A13" s="237" t="s">
        <v>798</v>
      </c>
      <c r="B13" s="180"/>
      <c r="C13" s="180"/>
      <c r="D13" s="180"/>
      <c r="E13" s="180"/>
      <c r="F13" s="180"/>
    </row>
    <row r="14" spans="1:6" ht="18" customHeight="1">
      <c r="A14" s="82" t="s">
        <v>799</v>
      </c>
      <c r="B14" s="180">
        <v>21</v>
      </c>
      <c r="C14" s="180">
        <v>21</v>
      </c>
      <c r="D14" s="180">
        <v>21</v>
      </c>
      <c r="E14" s="180">
        <v>21</v>
      </c>
      <c r="F14" s="180">
        <v>6</v>
      </c>
    </row>
    <row r="15" spans="1:6" ht="18" customHeight="1">
      <c r="A15" s="82" t="s">
        <v>795</v>
      </c>
      <c r="B15" s="180">
        <v>1</v>
      </c>
      <c r="C15" s="180">
        <v>1</v>
      </c>
      <c r="D15" s="180">
        <v>1</v>
      </c>
      <c r="E15" s="180">
        <v>1</v>
      </c>
      <c r="F15" s="180">
        <v>1</v>
      </c>
    </row>
    <row r="16" spans="1:6" ht="18" customHeight="1">
      <c r="A16" s="82" t="s">
        <v>796</v>
      </c>
      <c r="B16" s="83">
        <v>20</v>
      </c>
      <c r="C16" s="83">
        <v>20</v>
      </c>
      <c r="D16" s="83">
        <v>20</v>
      </c>
      <c r="E16" s="83">
        <v>20</v>
      </c>
      <c r="F16" s="83">
        <v>5</v>
      </c>
    </row>
    <row r="17" spans="1:6" ht="18" customHeight="1">
      <c r="A17" s="82" t="s">
        <v>800</v>
      </c>
      <c r="B17" s="262">
        <v>0</v>
      </c>
      <c r="C17" s="262">
        <v>0</v>
      </c>
      <c r="D17" s="262">
        <v>0</v>
      </c>
      <c r="E17" s="262">
        <v>0</v>
      </c>
      <c r="F17" s="262">
        <v>0</v>
      </c>
    </row>
    <row r="18" spans="1:6" ht="18" customHeight="1">
      <c r="A18" s="82" t="s">
        <v>801</v>
      </c>
      <c r="B18" s="180">
        <v>17950</v>
      </c>
      <c r="C18" s="180">
        <v>18380</v>
      </c>
      <c r="D18" s="180">
        <v>18965</v>
      </c>
      <c r="E18" s="180">
        <v>19699</v>
      </c>
      <c r="F18" s="180">
        <v>20363</v>
      </c>
    </row>
    <row r="19" spans="1:6" ht="18" customHeight="1">
      <c r="A19" s="82" t="s">
        <v>802</v>
      </c>
      <c r="B19" s="180">
        <v>400</v>
      </c>
      <c r="C19" s="180">
        <v>430</v>
      </c>
      <c r="D19" s="180">
        <v>585</v>
      </c>
      <c r="E19" s="180">
        <v>734</v>
      </c>
      <c r="F19" s="180">
        <v>664</v>
      </c>
    </row>
    <row r="20" spans="1:6" ht="18" customHeight="1">
      <c r="A20" s="82" t="s">
        <v>803</v>
      </c>
      <c r="B20" s="180">
        <v>14860</v>
      </c>
      <c r="C20" s="325">
        <v>15220</v>
      </c>
      <c r="D20" s="325">
        <v>16510</v>
      </c>
      <c r="E20" s="325">
        <v>13969</v>
      </c>
      <c r="F20" s="325">
        <v>15269</v>
      </c>
    </row>
    <row r="21" spans="1:6" ht="18" customHeight="1">
      <c r="A21" s="81" t="s">
        <v>804</v>
      </c>
      <c r="B21" s="82"/>
      <c r="C21" s="82"/>
      <c r="D21" s="82"/>
      <c r="E21" s="82"/>
      <c r="F21" s="82"/>
    </row>
    <row r="22" spans="1:6" ht="18" customHeight="1">
      <c r="A22" s="82" t="s">
        <v>805</v>
      </c>
      <c r="B22" s="180">
        <v>1</v>
      </c>
      <c r="C22" s="180">
        <v>1</v>
      </c>
      <c r="D22" s="180">
        <v>1</v>
      </c>
      <c r="E22" s="180">
        <v>1</v>
      </c>
      <c r="F22" s="180">
        <v>0</v>
      </c>
    </row>
    <row r="23" spans="1:6" ht="18" customHeight="1">
      <c r="A23" s="82" t="s">
        <v>806</v>
      </c>
      <c r="B23" s="180">
        <v>4</v>
      </c>
      <c r="C23" s="180">
        <v>4</v>
      </c>
      <c r="D23" s="180">
        <v>4</v>
      </c>
      <c r="E23" s="180">
        <v>4</v>
      </c>
      <c r="F23" s="180">
        <v>4</v>
      </c>
    </row>
    <row r="24" spans="1:6" ht="18" customHeight="1">
      <c r="A24" s="82" t="s">
        <v>807</v>
      </c>
      <c r="B24" s="180">
        <v>6</v>
      </c>
      <c r="C24" s="180">
        <v>6</v>
      </c>
      <c r="D24" s="180">
        <v>6</v>
      </c>
      <c r="E24" s="180">
        <v>4</v>
      </c>
      <c r="F24" s="180">
        <v>4</v>
      </c>
    </row>
    <row r="25" spans="1:6" ht="18" customHeight="1">
      <c r="A25" s="82" t="s">
        <v>808</v>
      </c>
      <c r="B25" s="180">
        <v>62</v>
      </c>
      <c r="C25" s="180">
        <v>60</v>
      </c>
      <c r="D25" s="180">
        <v>72</v>
      </c>
      <c r="E25" s="180">
        <v>72</v>
      </c>
      <c r="F25" s="180">
        <v>56</v>
      </c>
    </row>
    <row r="26" spans="1:6" ht="7.5" customHeight="1">
      <c r="A26" s="64"/>
      <c r="B26" s="64"/>
      <c r="C26" s="64"/>
      <c r="D26" s="64"/>
      <c r="E26" s="64"/>
      <c r="F26" s="64"/>
    </row>
    <row r="27" ht="16.5" customHeight="1">
      <c r="A27" s="612" t="s">
        <v>1211</v>
      </c>
    </row>
    <row r="28" ht="13.5" customHeight="1">
      <c r="A28" s="8" t="s">
        <v>1212</v>
      </c>
    </row>
    <row r="29" ht="13.5" customHeight="1"/>
    <row r="30" ht="13.5" customHeight="1"/>
  </sheetData>
  <sheetProtection/>
  <mergeCells count="1">
    <mergeCell ref="A2:F2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43"/>
  </sheetPr>
  <dimension ref="A1:L26"/>
  <sheetViews>
    <sheetView zoomScalePageLayoutView="0" workbookViewId="0" topLeftCell="A10">
      <selection activeCell="H24" sqref="H24"/>
    </sheetView>
  </sheetViews>
  <sheetFormatPr defaultColWidth="8.796875" defaultRowHeight="15"/>
  <cols>
    <col min="1" max="1" width="16.796875" style="8" customWidth="1"/>
    <col min="2" max="2" width="9.09765625" style="8" customWidth="1"/>
    <col min="3" max="3" width="1.69921875" style="8" customWidth="1"/>
    <col min="4" max="4" width="7.8984375" style="8" customWidth="1"/>
    <col min="5" max="5" width="2.59765625" style="8" customWidth="1"/>
    <col min="6" max="6" width="10.59765625" style="8" customWidth="1"/>
    <col min="7" max="16384" width="8.8984375" style="8" customWidth="1"/>
  </cols>
  <sheetData>
    <row r="1" spans="1:6" ht="15" customHeight="1">
      <c r="A1" s="8" t="s">
        <v>809</v>
      </c>
      <c r="B1" s="9"/>
      <c r="C1" s="9"/>
      <c r="D1" s="9"/>
      <c r="E1" s="9"/>
      <c r="F1" s="9"/>
    </row>
    <row r="2" spans="1:6" ht="24.75" customHeight="1">
      <c r="A2" s="247" t="s">
        <v>810</v>
      </c>
      <c r="B2" s="247"/>
      <c r="C2" s="247"/>
      <c r="D2" s="247"/>
      <c r="E2" s="247"/>
      <c r="F2" s="247"/>
    </row>
    <row r="3" spans="1:6" ht="16.5">
      <c r="A3" s="248" t="s">
        <v>1142</v>
      </c>
      <c r="B3" s="71"/>
      <c r="C3" s="71"/>
      <c r="D3" s="71"/>
      <c r="E3" s="71"/>
      <c r="F3" s="71"/>
    </row>
    <row r="4" spans="1:6" ht="18" customHeight="1">
      <c r="A4" s="248" t="s">
        <v>811</v>
      </c>
      <c r="B4" s="71"/>
      <c r="C4" s="71"/>
      <c r="D4" s="71"/>
      <c r="E4" s="71"/>
      <c r="F4" s="71"/>
    </row>
    <row r="5" ht="15.75" customHeight="1"/>
    <row r="6" spans="1:6" ht="15" customHeight="1">
      <c r="A6" s="243"/>
      <c r="B6" s="686" t="s">
        <v>812</v>
      </c>
      <c r="C6" s="688"/>
      <c r="D6" s="688"/>
      <c r="E6" s="688"/>
      <c r="F6" s="687"/>
    </row>
    <row r="7" spans="1:6" ht="23.25" customHeight="1">
      <c r="A7" s="64"/>
      <c r="B7" s="689" t="s">
        <v>813</v>
      </c>
      <c r="C7" s="690"/>
      <c r="D7" s="686" t="s">
        <v>814</v>
      </c>
      <c r="E7" s="687"/>
      <c r="F7" s="260" t="s">
        <v>815</v>
      </c>
    </row>
    <row r="8" spans="1:6" ht="7.5" customHeight="1">
      <c r="A8" s="243"/>
      <c r="B8" s="396"/>
      <c r="C8" s="394"/>
      <c r="D8" s="399"/>
      <c r="E8" s="398"/>
      <c r="F8" s="90"/>
    </row>
    <row r="9" spans="1:12" ht="19.5" customHeight="1">
      <c r="A9" s="80" t="s">
        <v>237</v>
      </c>
      <c r="B9" s="531">
        <f>SUM(B10:B24)</f>
        <v>475</v>
      </c>
      <c r="C9" s="532"/>
      <c r="D9" s="531">
        <f>SUM(D10:D24)</f>
        <v>235</v>
      </c>
      <c r="E9" s="532"/>
      <c r="F9" s="631">
        <f>SUM(F10:F24)</f>
        <v>2182</v>
      </c>
      <c r="H9" s="628"/>
      <c r="I9" s="613"/>
      <c r="J9" s="613"/>
      <c r="K9" s="613"/>
      <c r="L9" s="613"/>
    </row>
    <row r="10" spans="1:12" ht="18.75" customHeight="1">
      <c r="A10" s="166" t="s">
        <v>365</v>
      </c>
      <c r="B10" s="533">
        <v>58</v>
      </c>
      <c r="C10" s="534"/>
      <c r="D10" s="533">
        <v>19</v>
      </c>
      <c r="E10" s="534"/>
      <c r="F10" s="391">
        <v>100</v>
      </c>
      <c r="H10" s="629"/>
      <c r="L10" s="613"/>
    </row>
    <row r="11" spans="1:12" ht="18.75" customHeight="1">
      <c r="A11" s="166" t="s">
        <v>366</v>
      </c>
      <c r="B11" s="533">
        <v>99</v>
      </c>
      <c r="C11" s="534"/>
      <c r="D11" s="533">
        <v>52</v>
      </c>
      <c r="E11" s="534"/>
      <c r="F11" s="391">
        <v>199</v>
      </c>
      <c r="H11" s="629"/>
      <c r="L11" s="613"/>
    </row>
    <row r="12" spans="1:12" ht="18.75" customHeight="1">
      <c r="A12" s="166" t="s">
        <v>367</v>
      </c>
      <c r="B12" s="533">
        <v>28</v>
      </c>
      <c r="C12" s="534"/>
      <c r="D12" s="533">
        <v>6</v>
      </c>
      <c r="E12" s="534"/>
      <c r="F12" s="391">
        <v>21</v>
      </c>
      <c r="H12" s="629"/>
      <c r="L12" s="613"/>
    </row>
    <row r="13" spans="1:12" ht="18.75" customHeight="1">
      <c r="A13" s="166" t="s">
        <v>368</v>
      </c>
      <c r="B13" s="533">
        <v>35</v>
      </c>
      <c r="C13" s="534"/>
      <c r="D13" s="533">
        <v>15</v>
      </c>
      <c r="E13" s="534"/>
      <c r="F13" s="391">
        <v>54</v>
      </c>
      <c r="H13" s="629"/>
      <c r="L13" s="613"/>
    </row>
    <row r="14" spans="1:12" ht="18.75" customHeight="1">
      <c r="A14" s="166" t="s">
        <v>369</v>
      </c>
      <c r="B14" s="533">
        <v>47</v>
      </c>
      <c r="C14" s="534"/>
      <c r="D14" s="533">
        <v>8</v>
      </c>
      <c r="E14" s="534"/>
      <c r="F14" s="391">
        <v>54</v>
      </c>
      <c r="H14" s="629"/>
      <c r="L14" s="613"/>
    </row>
    <row r="15" spans="1:12" ht="18.75" customHeight="1">
      <c r="A15" s="166" t="s">
        <v>370</v>
      </c>
      <c r="B15" s="535">
        <v>3</v>
      </c>
      <c r="C15" s="536"/>
      <c r="D15" s="535">
        <v>1</v>
      </c>
      <c r="E15" s="536"/>
      <c r="F15" s="391">
        <v>6</v>
      </c>
      <c r="H15" s="629"/>
      <c r="L15" s="613"/>
    </row>
    <row r="16" spans="1:12" ht="18.75" customHeight="1">
      <c r="A16" s="166" t="s">
        <v>371</v>
      </c>
      <c r="B16" s="533">
        <v>40</v>
      </c>
      <c r="C16" s="534"/>
      <c r="D16" s="533">
        <v>25</v>
      </c>
      <c r="E16" s="534"/>
      <c r="F16" s="391">
        <v>237</v>
      </c>
      <c r="H16" s="629"/>
      <c r="L16" s="613"/>
    </row>
    <row r="17" spans="1:12" ht="18.75" customHeight="1">
      <c r="A17" s="166" t="s">
        <v>372</v>
      </c>
      <c r="B17" s="537">
        <v>59</v>
      </c>
      <c r="C17" s="538"/>
      <c r="D17" s="537">
        <v>33</v>
      </c>
      <c r="E17" s="538"/>
      <c r="F17" s="391">
        <v>293</v>
      </c>
      <c r="H17" s="629"/>
      <c r="L17" s="613"/>
    </row>
    <row r="18" spans="1:12" ht="18.75" customHeight="1">
      <c r="A18" s="166" t="s">
        <v>373</v>
      </c>
      <c r="B18" s="537">
        <v>28</v>
      </c>
      <c r="C18" s="538"/>
      <c r="D18" s="537">
        <v>8</v>
      </c>
      <c r="E18" s="538"/>
      <c r="F18" s="391">
        <v>42</v>
      </c>
      <c r="H18" s="629"/>
      <c r="L18" s="613"/>
    </row>
    <row r="19" spans="1:12" ht="18.75" customHeight="1">
      <c r="A19" s="166" t="s">
        <v>374</v>
      </c>
      <c r="B19" s="537">
        <v>12</v>
      </c>
      <c r="C19" s="538"/>
      <c r="D19" s="537">
        <v>9</v>
      </c>
      <c r="E19" s="538"/>
      <c r="F19" s="391">
        <v>30</v>
      </c>
      <c r="H19" s="629"/>
      <c r="L19" s="613"/>
    </row>
    <row r="20" spans="1:12" ht="18.75" customHeight="1">
      <c r="A20" s="166" t="s">
        <v>375</v>
      </c>
      <c r="B20" s="537">
        <v>7</v>
      </c>
      <c r="C20" s="538"/>
      <c r="D20" s="537">
        <v>9</v>
      </c>
      <c r="E20" s="538"/>
      <c r="F20" s="391">
        <v>54</v>
      </c>
      <c r="H20" s="629"/>
      <c r="L20" s="613"/>
    </row>
    <row r="21" spans="1:12" ht="18.75" customHeight="1">
      <c r="A21" s="166" t="s">
        <v>376</v>
      </c>
      <c r="B21" s="537">
        <v>9</v>
      </c>
      <c r="C21" s="538"/>
      <c r="D21" s="537">
        <v>7</v>
      </c>
      <c r="E21" s="538"/>
      <c r="F21" s="391">
        <v>190</v>
      </c>
      <c r="H21" s="629"/>
      <c r="L21" s="613"/>
    </row>
    <row r="22" spans="1:12" ht="18.75" customHeight="1">
      <c r="A22" s="166" t="s">
        <v>377</v>
      </c>
      <c r="B22" s="537">
        <v>20</v>
      </c>
      <c r="C22" s="538"/>
      <c r="D22" s="537">
        <v>17</v>
      </c>
      <c r="E22" s="538"/>
      <c r="F22" s="391">
        <v>133</v>
      </c>
      <c r="H22" s="629"/>
      <c r="L22" s="613"/>
    </row>
    <row r="23" spans="1:12" ht="18.75" customHeight="1">
      <c r="A23" s="166" t="s">
        <v>378</v>
      </c>
      <c r="B23" s="537">
        <v>11</v>
      </c>
      <c r="C23" s="538"/>
      <c r="D23" s="537">
        <v>9</v>
      </c>
      <c r="E23" s="538"/>
      <c r="F23" s="391">
        <v>47</v>
      </c>
      <c r="H23" s="629"/>
      <c r="L23" s="613"/>
    </row>
    <row r="24" spans="1:12" ht="15" customHeight="1">
      <c r="A24" s="166" t="s">
        <v>379</v>
      </c>
      <c r="B24" s="537">
        <v>19</v>
      </c>
      <c r="C24" s="538"/>
      <c r="D24" s="537">
        <v>17</v>
      </c>
      <c r="E24" s="538"/>
      <c r="F24" s="391">
        <v>722</v>
      </c>
      <c r="H24" s="629"/>
      <c r="L24" s="613"/>
    </row>
    <row r="25" spans="1:6" ht="7.5" customHeight="1">
      <c r="A25" s="64"/>
      <c r="B25" s="397"/>
      <c r="C25" s="395"/>
      <c r="D25" s="397"/>
      <c r="E25" s="395"/>
      <c r="F25" s="100"/>
    </row>
    <row r="26" spans="2:6" ht="12.75">
      <c r="B26" s="613"/>
      <c r="D26" s="613"/>
      <c r="F26" s="613"/>
    </row>
  </sheetData>
  <sheetProtection/>
  <mergeCells count="3">
    <mergeCell ref="B6:F6"/>
    <mergeCell ref="B7:C7"/>
    <mergeCell ref="D7:E7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43"/>
  </sheetPr>
  <dimension ref="A1:E34"/>
  <sheetViews>
    <sheetView zoomScalePageLayoutView="0" workbookViewId="0" topLeftCell="A7">
      <selection activeCell="I22" sqref="I22"/>
    </sheetView>
  </sheetViews>
  <sheetFormatPr defaultColWidth="8.796875" defaultRowHeight="15"/>
  <cols>
    <col min="1" max="1" width="16.8984375" style="8" customWidth="1"/>
    <col min="2" max="2" width="11.796875" style="8" customWidth="1"/>
    <col min="3" max="3" width="10.09765625" style="8" customWidth="1"/>
    <col min="4" max="4" width="10.796875" style="8" customWidth="1"/>
    <col min="5" max="16384" width="8.8984375" style="8" customWidth="1"/>
  </cols>
  <sheetData>
    <row r="1" spans="1:4" ht="15" customHeight="1">
      <c r="A1" s="8" t="s">
        <v>816</v>
      </c>
      <c r="C1" s="9"/>
      <c r="D1" s="9"/>
    </row>
    <row r="2" spans="1:4" ht="19.5">
      <c r="A2" s="247" t="s">
        <v>810</v>
      </c>
      <c r="B2" s="247"/>
      <c r="C2" s="247"/>
      <c r="D2" s="247"/>
    </row>
    <row r="3" spans="1:4" ht="19.5">
      <c r="A3" s="248" t="s">
        <v>1142</v>
      </c>
      <c r="B3" s="247"/>
      <c r="C3" s="247"/>
      <c r="D3" s="247"/>
    </row>
    <row r="4" spans="1:4" ht="18" customHeight="1">
      <c r="A4" s="248" t="s">
        <v>811</v>
      </c>
      <c r="B4" s="71"/>
      <c r="C4" s="71"/>
      <c r="D4" s="71"/>
    </row>
    <row r="5" ht="12.75" customHeight="1">
      <c r="D5" s="255"/>
    </row>
    <row r="6" spans="1:5" ht="15" customHeight="1">
      <c r="A6" s="243"/>
      <c r="B6" s="686" t="s">
        <v>817</v>
      </c>
      <c r="C6" s="688"/>
      <c r="D6" s="687"/>
      <c r="E6" s="630"/>
    </row>
    <row r="7" spans="1:4" ht="15" customHeight="1">
      <c r="A7" s="68"/>
      <c r="B7" s="13" t="s">
        <v>813</v>
      </c>
      <c r="C7" s="13" t="s">
        <v>814</v>
      </c>
      <c r="D7" s="254" t="s">
        <v>815</v>
      </c>
    </row>
    <row r="8" spans="1:4" ht="7.5" customHeight="1">
      <c r="A8" s="206"/>
      <c r="B8" s="207"/>
      <c r="C8" s="207"/>
      <c r="D8" s="207"/>
    </row>
    <row r="9" spans="1:4" ht="12.75">
      <c r="A9" s="80" t="s">
        <v>237</v>
      </c>
      <c r="B9" s="256">
        <f>SUM(B10:B24)</f>
        <v>225</v>
      </c>
      <c r="C9" s="256">
        <f>SUM(C10:C24)</f>
        <v>487</v>
      </c>
      <c r="D9" s="256">
        <f>SUM(D10:D24)</f>
        <v>5</v>
      </c>
    </row>
    <row r="10" spans="1:4" ht="13.5" customHeight="1">
      <c r="A10" s="166" t="s">
        <v>365</v>
      </c>
      <c r="B10" s="251">
        <v>37</v>
      </c>
      <c r="C10" s="251">
        <v>58</v>
      </c>
      <c r="D10" s="257">
        <v>1</v>
      </c>
    </row>
    <row r="11" spans="1:4" ht="13.5" customHeight="1">
      <c r="A11" s="166" t="s">
        <v>366</v>
      </c>
      <c r="B11" s="251">
        <v>59</v>
      </c>
      <c r="C11" s="258">
        <v>119</v>
      </c>
      <c r="D11" s="257">
        <v>0</v>
      </c>
    </row>
    <row r="12" spans="1:4" ht="13.5" customHeight="1">
      <c r="A12" s="166" t="s">
        <v>367</v>
      </c>
      <c r="B12" s="251">
        <v>5</v>
      </c>
      <c r="C12" s="258">
        <v>12</v>
      </c>
      <c r="D12" s="257">
        <v>0</v>
      </c>
    </row>
    <row r="13" spans="1:4" ht="13.5" customHeight="1">
      <c r="A13" s="166" t="s">
        <v>368</v>
      </c>
      <c r="B13" s="251">
        <v>17</v>
      </c>
      <c r="C13" s="258">
        <v>19</v>
      </c>
      <c r="D13" s="257">
        <v>0</v>
      </c>
    </row>
    <row r="14" spans="1:4" ht="13.5" customHeight="1">
      <c r="A14" s="166" t="s">
        <v>369</v>
      </c>
      <c r="B14" s="251">
        <v>10</v>
      </c>
      <c r="C14" s="258">
        <v>20</v>
      </c>
      <c r="D14" s="257">
        <v>0</v>
      </c>
    </row>
    <row r="15" spans="1:4" ht="13.5" customHeight="1">
      <c r="A15" s="166" t="s">
        <v>370</v>
      </c>
      <c r="B15" s="251">
        <v>1</v>
      </c>
      <c r="C15" s="257">
        <v>0</v>
      </c>
      <c r="D15" s="257">
        <v>0</v>
      </c>
    </row>
    <row r="16" spans="1:4" ht="13.5" customHeight="1">
      <c r="A16" s="166" t="s">
        <v>371</v>
      </c>
      <c r="B16" s="251">
        <v>24</v>
      </c>
      <c r="C16" s="258">
        <v>41</v>
      </c>
      <c r="D16" s="257">
        <v>0</v>
      </c>
    </row>
    <row r="17" spans="1:4" ht="13.5" customHeight="1">
      <c r="A17" s="166" t="s">
        <v>372</v>
      </c>
      <c r="B17" s="251">
        <v>24</v>
      </c>
      <c r="C17" s="250">
        <v>77</v>
      </c>
      <c r="D17" s="257">
        <v>0</v>
      </c>
    </row>
    <row r="18" spans="1:4" ht="13.5" customHeight="1">
      <c r="A18" s="166" t="s">
        <v>373</v>
      </c>
      <c r="B18" s="251">
        <v>13</v>
      </c>
      <c r="C18" s="250">
        <v>8</v>
      </c>
      <c r="D18" s="257">
        <v>0</v>
      </c>
    </row>
    <row r="19" spans="1:4" ht="13.5" customHeight="1">
      <c r="A19" s="166" t="s">
        <v>374</v>
      </c>
      <c r="B19" s="251">
        <v>5</v>
      </c>
      <c r="C19" s="250">
        <v>12</v>
      </c>
      <c r="D19" s="257">
        <v>2</v>
      </c>
    </row>
    <row r="20" spans="1:4" ht="13.5" customHeight="1">
      <c r="A20" s="166" t="s">
        <v>375</v>
      </c>
      <c r="B20" s="251">
        <v>3</v>
      </c>
      <c r="C20" s="250">
        <v>13</v>
      </c>
      <c r="D20" s="257">
        <v>1</v>
      </c>
    </row>
    <row r="21" spans="1:4" ht="13.5" customHeight="1">
      <c r="A21" s="166" t="s">
        <v>376</v>
      </c>
      <c r="B21" s="251">
        <v>5</v>
      </c>
      <c r="C21" s="250">
        <v>18</v>
      </c>
      <c r="D21" s="257">
        <v>0</v>
      </c>
    </row>
    <row r="22" spans="1:4" ht="13.5" customHeight="1">
      <c r="A22" s="166" t="s">
        <v>377</v>
      </c>
      <c r="B22" s="251">
        <v>7</v>
      </c>
      <c r="C22" s="250">
        <v>28</v>
      </c>
      <c r="D22" s="257">
        <v>1</v>
      </c>
    </row>
    <row r="23" spans="1:4" ht="13.5" customHeight="1">
      <c r="A23" s="166" t="s">
        <v>378</v>
      </c>
      <c r="B23" s="251">
        <v>8</v>
      </c>
      <c r="C23" s="250">
        <v>21</v>
      </c>
      <c r="D23" s="257">
        <v>0</v>
      </c>
    </row>
    <row r="24" spans="1:4" ht="13.5" customHeight="1">
      <c r="A24" s="166" t="s">
        <v>379</v>
      </c>
      <c r="B24" s="259">
        <v>7</v>
      </c>
      <c r="C24" s="250">
        <v>41</v>
      </c>
      <c r="D24" s="257">
        <v>0</v>
      </c>
    </row>
    <row r="25" spans="1:4" ht="4.5" customHeight="1">
      <c r="A25" s="64"/>
      <c r="B25" s="64"/>
      <c r="C25" s="100"/>
      <c r="D25" s="64"/>
    </row>
    <row r="26" spans="1:4" ht="16.5" customHeight="1">
      <c r="A26" s="252" t="s">
        <v>1203</v>
      </c>
      <c r="B26" s="34"/>
      <c r="C26" s="34"/>
      <c r="D26" s="34"/>
    </row>
    <row r="27" ht="13.5" customHeight="1">
      <c r="A27" s="50" t="s">
        <v>1204</v>
      </c>
    </row>
    <row r="28" ht="15.75" customHeight="1">
      <c r="A28" s="8" t="s">
        <v>1205</v>
      </c>
    </row>
    <row r="29" spans="1:4" ht="12.75">
      <c r="A29" s="8" t="s">
        <v>818</v>
      </c>
      <c r="D29" s="9"/>
    </row>
    <row r="30" ht="15.75" customHeight="1">
      <c r="A30" s="8" t="s">
        <v>819</v>
      </c>
    </row>
    <row r="31" ht="15.75" customHeight="1">
      <c r="A31" s="8" t="s">
        <v>1032</v>
      </c>
    </row>
    <row r="32" spans="1:3" ht="15.75" customHeight="1">
      <c r="A32" s="8" t="s">
        <v>1074</v>
      </c>
      <c r="C32" s="8" t="s">
        <v>1206</v>
      </c>
    </row>
    <row r="33" ht="15.75" customHeight="1">
      <c r="A33" s="8" t="s">
        <v>1207</v>
      </c>
    </row>
    <row r="34" ht="15.75" customHeight="1">
      <c r="A34" s="8" t="s">
        <v>1208</v>
      </c>
    </row>
  </sheetData>
  <sheetProtection/>
  <mergeCells count="1">
    <mergeCell ref="B6:D6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43"/>
  </sheetPr>
  <dimension ref="A1:C23"/>
  <sheetViews>
    <sheetView zoomScalePageLayoutView="0" workbookViewId="0" topLeftCell="A16">
      <selection activeCell="J26" sqref="J26"/>
    </sheetView>
  </sheetViews>
  <sheetFormatPr defaultColWidth="8.796875" defaultRowHeight="15"/>
  <cols>
    <col min="1" max="1" width="24.59765625" style="8" customWidth="1"/>
    <col min="2" max="2" width="12.296875" style="8" customWidth="1"/>
    <col min="3" max="3" width="12.796875" style="8" customWidth="1"/>
    <col min="4" max="16384" width="8.8984375" style="8" customWidth="1"/>
  </cols>
  <sheetData>
    <row r="1" spans="1:3" ht="15" customHeight="1">
      <c r="A1" s="8" t="s">
        <v>820</v>
      </c>
      <c r="C1" s="9"/>
    </row>
    <row r="2" spans="1:3" ht="27" customHeight="1">
      <c r="A2" s="59" t="s">
        <v>821</v>
      </c>
      <c r="B2" s="71"/>
      <c r="C2" s="71"/>
    </row>
    <row r="3" spans="1:3" ht="19.5" customHeight="1">
      <c r="A3" s="11" t="s">
        <v>1142</v>
      </c>
      <c r="B3" s="71"/>
      <c r="C3" s="71"/>
    </row>
    <row r="4" ht="18" customHeight="1"/>
    <row r="5" spans="1:3" ht="20.25" customHeight="1">
      <c r="A5" s="253"/>
      <c r="B5" s="13" t="s">
        <v>822</v>
      </c>
      <c r="C5" s="254" t="s">
        <v>823</v>
      </c>
    </row>
    <row r="6" spans="1:3" ht="7.5" customHeight="1">
      <c r="A6" s="243"/>
      <c r="B6" s="207"/>
      <c r="C6" s="207"/>
    </row>
    <row r="7" spans="1:3" ht="24" customHeight="1">
      <c r="A7" s="80" t="s">
        <v>237</v>
      </c>
      <c r="B7" s="539">
        <f>SUM(B8:B22)</f>
        <v>36</v>
      </c>
      <c r="C7" s="539">
        <f>SUM(C8:C22)</f>
        <v>622</v>
      </c>
    </row>
    <row r="8" spans="1:3" ht="19.5" customHeight="1">
      <c r="A8" s="166" t="s">
        <v>365</v>
      </c>
      <c r="B8" s="250">
        <v>2</v>
      </c>
      <c r="C8" s="251">
        <v>41</v>
      </c>
    </row>
    <row r="9" spans="1:3" ht="19.5" customHeight="1">
      <c r="A9" s="166" t="s">
        <v>366</v>
      </c>
      <c r="B9" s="250">
        <v>2</v>
      </c>
      <c r="C9" s="251">
        <v>36</v>
      </c>
    </row>
    <row r="10" spans="1:3" ht="19.5" customHeight="1">
      <c r="A10" s="166" t="s">
        <v>367</v>
      </c>
      <c r="B10" s="250">
        <v>0</v>
      </c>
      <c r="C10" s="251">
        <v>0</v>
      </c>
    </row>
    <row r="11" spans="1:3" ht="19.5" customHeight="1">
      <c r="A11" s="166" t="s">
        <v>368</v>
      </c>
      <c r="B11" s="250">
        <v>2</v>
      </c>
      <c r="C11" s="251">
        <v>44</v>
      </c>
    </row>
    <row r="12" spans="1:3" ht="19.5" customHeight="1">
      <c r="A12" s="166" t="s">
        <v>369</v>
      </c>
      <c r="B12" s="250">
        <v>0</v>
      </c>
      <c r="C12" s="251">
        <v>0</v>
      </c>
    </row>
    <row r="13" spans="1:3" ht="19.5" customHeight="1">
      <c r="A13" s="166" t="s">
        <v>370</v>
      </c>
      <c r="B13" s="250">
        <v>0</v>
      </c>
      <c r="C13" s="251">
        <v>0</v>
      </c>
    </row>
    <row r="14" spans="1:3" ht="19.5" customHeight="1">
      <c r="A14" s="166" t="s">
        <v>371</v>
      </c>
      <c r="B14" s="250">
        <v>9</v>
      </c>
      <c r="C14" s="251">
        <v>146</v>
      </c>
    </row>
    <row r="15" spans="1:3" ht="19.5" customHeight="1">
      <c r="A15" s="166" t="s">
        <v>372</v>
      </c>
      <c r="B15" s="250">
        <v>5</v>
      </c>
      <c r="C15" s="251">
        <v>97</v>
      </c>
    </row>
    <row r="16" spans="1:3" ht="19.5" customHeight="1">
      <c r="A16" s="166" t="s">
        <v>373</v>
      </c>
      <c r="B16" s="250">
        <v>0</v>
      </c>
      <c r="C16" s="251">
        <v>0</v>
      </c>
    </row>
    <row r="17" spans="1:3" ht="19.5" customHeight="1">
      <c r="A17" s="166" t="s">
        <v>374</v>
      </c>
      <c r="B17" s="250">
        <v>0</v>
      </c>
      <c r="C17" s="251">
        <v>0</v>
      </c>
    </row>
    <row r="18" spans="1:3" ht="19.5" customHeight="1">
      <c r="A18" s="166" t="s">
        <v>375</v>
      </c>
      <c r="B18" s="250">
        <v>3</v>
      </c>
      <c r="C18" s="251">
        <v>30</v>
      </c>
    </row>
    <row r="19" spans="1:3" ht="19.5" customHeight="1">
      <c r="A19" s="166" t="s">
        <v>376</v>
      </c>
      <c r="B19" s="250">
        <v>4</v>
      </c>
      <c r="C19" s="251">
        <v>58</v>
      </c>
    </row>
    <row r="20" spans="1:3" ht="19.5" customHeight="1">
      <c r="A20" s="166" t="s">
        <v>377</v>
      </c>
      <c r="B20" s="250">
        <v>3</v>
      </c>
      <c r="C20" s="251">
        <v>47</v>
      </c>
    </row>
    <row r="21" spans="1:3" ht="19.5" customHeight="1">
      <c r="A21" s="166" t="s">
        <v>378</v>
      </c>
      <c r="B21" s="250">
        <v>0</v>
      </c>
      <c r="C21" s="251">
        <v>0</v>
      </c>
    </row>
    <row r="22" spans="1:3" ht="19.5" customHeight="1">
      <c r="A22" s="166" t="s">
        <v>379</v>
      </c>
      <c r="B22" s="250">
        <v>6</v>
      </c>
      <c r="C22" s="251">
        <v>123</v>
      </c>
    </row>
    <row r="23" spans="1:3" ht="7.5" customHeight="1">
      <c r="A23" s="64"/>
      <c r="B23" s="64"/>
      <c r="C23" s="64"/>
    </row>
  </sheetData>
  <sheetProtection/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43"/>
  </sheetPr>
  <dimension ref="A1:C26"/>
  <sheetViews>
    <sheetView zoomScalePageLayoutView="0" workbookViewId="0" topLeftCell="A13">
      <selection activeCell="E22" sqref="E22"/>
    </sheetView>
  </sheetViews>
  <sheetFormatPr defaultColWidth="8.796875" defaultRowHeight="15"/>
  <cols>
    <col min="1" max="1" width="23.09765625" style="8" customWidth="1"/>
    <col min="2" max="2" width="14.3984375" style="8" customWidth="1"/>
    <col min="3" max="3" width="12.296875" style="8" customWidth="1"/>
    <col min="4" max="16384" width="8.8984375" style="8" customWidth="1"/>
  </cols>
  <sheetData>
    <row r="1" spans="1:3" ht="15" customHeight="1">
      <c r="A1" s="8" t="s">
        <v>824</v>
      </c>
      <c r="C1" s="9"/>
    </row>
    <row r="2" spans="1:3" ht="26.25" customHeight="1">
      <c r="A2" s="59" t="s">
        <v>825</v>
      </c>
      <c r="B2" s="59"/>
      <c r="C2" s="59"/>
    </row>
    <row r="3" spans="1:3" ht="19.5">
      <c r="A3" s="247" t="s">
        <v>826</v>
      </c>
      <c r="B3" s="71"/>
      <c r="C3" s="71"/>
    </row>
    <row r="4" spans="1:3" ht="16.5">
      <c r="A4" s="248" t="s">
        <v>1142</v>
      </c>
      <c r="B4" s="71"/>
      <c r="C4" s="71"/>
    </row>
    <row r="5" ht="11.25" customHeight="1"/>
    <row r="6" spans="1:3" ht="35.25" customHeight="1">
      <c r="A6" s="78"/>
      <c r="B6" s="63" t="s">
        <v>827</v>
      </c>
      <c r="C6" s="249" t="s">
        <v>828</v>
      </c>
    </row>
    <row r="7" spans="1:3" ht="7.5" customHeight="1">
      <c r="A7" s="81"/>
      <c r="B7" s="172"/>
      <c r="C7" s="172"/>
    </row>
    <row r="8" spans="1:3" ht="21.75" customHeight="1">
      <c r="A8" s="80" t="s">
        <v>237</v>
      </c>
      <c r="B8" s="539">
        <f>SUM(B9:B23)</f>
        <v>67</v>
      </c>
      <c r="C8" s="539">
        <f>SUM(C9:C23)</f>
        <v>169</v>
      </c>
    </row>
    <row r="9" spans="1:3" ht="19.5" customHeight="1">
      <c r="A9" s="166" t="s">
        <v>365</v>
      </c>
      <c r="B9" s="250">
        <v>6</v>
      </c>
      <c r="C9" s="250">
        <v>16</v>
      </c>
    </row>
    <row r="10" spans="1:3" ht="19.5" customHeight="1">
      <c r="A10" s="166" t="s">
        <v>366</v>
      </c>
      <c r="B10" s="251">
        <v>23</v>
      </c>
      <c r="C10" s="251">
        <v>62</v>
      </c>
    </row>
    <row r="11" spans="1:3" ht="19.5" customHeight="1">
      <c r="A11" s="166" t="s">
        <v>367</v>
      </c>
      <c r="B11" s="251">
        <v>2</v>
      </c>
      <c r="C11" s="251">
        <v>2</v>
      </c>
    </row>
    <row r="12" spans="1:3" ht="19.5" customHeight="1">
      <c r="A12" s="166" t="s">
        <v>368</v>
      </c>
      <c r="B12" s="540">
        <v>4</v>
      </c>
      <c r="C12" s="540">
        <v>4</v>
      </c>
    </row>
    <row r="13" spans="1:3" ht="19.5" customHeight="1">
      <c r="A13" s="166" t="s">
        <v>369</v>
      </c>
      <c r="B13" s="251">
        <v>3</v>
      </c>
      <c r="C13" s="251">
        <v>3</v>
      </c>
    </row>
    <row r="14" spans="1:3" ht="19.5" customHeight="1">
      <c r="A14" s="166" t="s">
        <v>370</v>
      </c>
      <c r="B14" s="540">
        <v>0</v>
      </c>
      <c r="C14" s="540">
        <v>0</v>
      </c>
    </row>
    <row r="15" spans="1:3" ht="19.5" customHeight="1">
      <c r="A15" s="166" t="s">
        <v>371</v>
      </c>
      <c r="B15" s="251">
        <v>6</v>
      </c>
      <c r="C15" s="251">
        <v>24</v>
      </c>
    </row>
    <row r="16" spans="1:3" ht="19.5" customHeight="1">
      <c r="A16" s="166" t="s">
        <v>372</v>
      </c>
      <c r="B16" s="251">
        <v>6</v>
      </c>
      <c r="C16" s="251">
        <v>15</v>
      </c>
    </row>
    <row r="17" spans="1:3" ht="19.5" customHeight="1">
      <c r="A17" s="166" t="s">
        <v>373</v>
      </c>
      <c r="B17" s="540">
        <v>0</v>
      </c>
      <c r="C17" s="540">
        <v>0</v>
      </c>
    </row>
    <row r="18" spans="1:3" ht="19.5" customHeight="1">
      <c r="A18" s="166" t="s">
        <v>374</v>
      </c>
      <c r="B18" s="251">
        <v>3</v>
      </c>
      <c r="C18" s="251">
        <v>10</v>
      </c>
    </row>
    <row r="19" spans="1:3" ht="19.5" customHeight="1">
      <c r="A19" s="166" t="s">
        <v>375</v>
      </c>
      <c r="B19" s="251">
        <v>6</v>
      </c>
      <c r="C19" s="251">
        <v>23</v>
      </c>
    </row>
    <row r="20" spans="1:3" ht="19.5" customHeight="1">
      <c r="A20" s="166" t="s">
        <v>376</v>
      </c>
      <c r="B20" s="540">
        <v>2</v>
      </c>
      <c r="C20" s="540">
        <v>2</v>
      </c>
    </row>
    <row r="21" spans="1:3" ht="19.5" customHeight="1">
      <c r="A21" s="166" t="s">
        <v>377</v>
      </c>
      <c r="B21" s="251">
        <v>4</v>
      </c>
      <c r="C21" s="251">
        <v>6</v>
      </c>
    </row>
    <row r="22" spans="1:3" ht="19.5" customHeight="1">
      <c r="A22" s="166" t="s">
        <v>378</v>
      </c>
      <c r="B22" s="540">
        <v>2</v>
      </c>
      <c r="C22" s="540">
        <v>2</v>
      </c>
    </row>
    <row r="23" spans="1:3" ht="19.5" customHeight="1">
      <c r="A23" s="166" t="s">
        <v>379</v>
      </c>
      <c r="B23" s="540">
        <v>0</v>
      </c>
      <c r="C23" s="540">
        <v>0</v>
      </c>
    </row>
    <row r="24" spans="1:3" ht="7.5" customHeight="1">
      <c r="A24" s="64"/>
      <c r="B24" s="64"/>
      <c r="C24" s="64"/>
    </row>
    <row r="25" spans="1:3" ht="20.25" customHeight="1">
      <c r="A25" s="252"/>
      <c r="B25" s="34"/>
      <c r="C25" s="34"/>
    </row>
    <row r="26" ht="12.75">
      <c r="A26" s="50"/>
    </row>
  </sheetData>
  <sheetProtection/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11"/>
  </sheetPr>
  <dimension ref="A1:IH25"/>
  <sheetViews>
    <sheetView zoomScalePageLayoutView="0" workbookViewId="0" topLeftCell="A1">
      <selection activeCell="L24" sqref="L24"/>
    </sheetView>
  </sheetViews>
  <sheetFormatPr defaultColWidth="8.796875" defaultRowHeight="15"/>
  <cols>
    <col min="1" max="1" width="18.19921875" style="556" customWidth="1"/>
    <col min="2" max="2" width="9.69921875" style="556" customWidth="1"/>
    <col min="3" max="16384" width="8.8984375" style="556" customWidth="1"/>
  </cols>
  <sheetData>
    <row r="1" ht="16.5" customHeight="1">
      <c r="A1" s="8" t="s">
        <v>829</v>
      </c>
    </row>
    <row r="2" spans="1:4" ht="24" customHeight="1">
      <c r="A2" s="645" t="s">
        <v>1153</v>
      </c>
      <c r="B2" s="645"/>
      <c r="C2" s="645"/>
      <c r="D2" s="645"/>
    </row>
    <row r="3" spans="1:4" ht="24" customHeight="1">
      <c r="A3" s="691" t="s">
        <v>1172</v>
      </c>
      <c r="B3" s="691"/>
      <c r="C3" s="691"/>
      <c r="D3" s="691"/>
    </row>
    <row r="4" ht="15">
      <c r="A4" s="558"/>
    </row>
    <row r="6" spans="1:4" ht="20.25" customHeight="1">
      <c r="A6" s="692"/>
      <c r="B6" s="695" t="s">
        <v>1154</v>
      </c>
      <c r="C6" s="698" t="s">
        <v>175</v>
      </c>
      <c r="D6" s="699"/>
    </row>
    <row r="7" spans="1:4" ht="15" customHeight="1">
      <c r="A7" s="693"/>
      <c r="B7" s="696"/>
      <c r="C7" s="695" t="s">
        <v>1155</v>
      </c>
      <c r="D7" s="206" t="s">
        <v>1156</v>
      </c>
    </row>
    <row r="8" spans="1:4" ht="15" customHeight="1">
      <c r="A8" s="693"/>
      <c r="B8" s="696"/>
      <c r="C8" s="700"/>
      <c r="D8" s="702" t="s">
        <v>1157</v>
      </c>
    </row>
    <row r="9" spans="1:4" ht="14.25" customHeight="1">
      <c r="A9" s="693"/>
      <c r="B9" s="696"/>
      <c r="C9" s="700"/>
      <c r="D9" s="702"/>
    </row>
    <row r="10" spans="1:4" ht="24.75" customHeight="1">
      <c r="A10" s="694"/>
      <c r="B10" s="697"/>
      <c r="C10" s="701"/>
      <c r="D10" s="653"/>
    </row>
    <row r="11" spans="1:4" ht="14.25">
      <c r="A11" s="559" t="s">
        <v>176</v>
      </c>
      <c r="B11" s="559">
        <v>1</v>
      </c>
      <c r="C11" s="559">
        <v>5</v>
      </c>
      <c r="D11" s="559">
        <v>6</v>
      </c>
    </row>
    <row r="12" spans="1:242" s="563" customFormat="1" ht="33.75" customHeight="1">
      <c r="A12" s="560" t="s">
        <v>1155</v>
      </c>
      <c r="B12" s="561">
        <f>SUM(B13:B18)</f>
        <v>7899</v>
      </c>
      <c r="C12" s="561">
        <f>SUM(C13:C18)</f>
        <v>12241</v>
      </c>
      <c r="D12" s="561">
        <f>SUM(D13:D18)</f>
        <v>11475</v>
      </c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62"/>
      <c r="BR12" s="562"/>
      <c r="BS12" s="562"/>
      <c r="BT12" s="562"/>
      <c r="BU12" s="562"/>
      <c r="BV12" s="562"/>
      <c r="BW12" s="562"/>
      <c r="BX12" s="562"/>
      <c r="BY12" s="562"/>
      <c r="BZ12" s="562"/>
      <c r="CA12" s="562"/>
      <c r="CB12" s="562"/>
      <c r="CC12" s="562"/>
      <c r="CD12" s="562"/>
      <c r="CE12" s="562"/>
      <c r="CF12" s="562"/>
      <c r="CG12" s="562"/>
      <c r="CH12" s="562"/>
      <c r="CI12" s="562"/>
      <c r="CJ12" s="562"/>
      <c r="CK12" s="562"/>
      <c r="CL12" s="562"/>
      <c r="CM12" s="562"/>
      <c r="CN12" s="562"/>
      <c r="CO12" s="562"/>
      <c r="CP12" s="562"/>
      <c r="CQ12" s="562"/>
      <c r="CR12" s="562"/>
      <c r="CS12" s="562"/>
      <c r="CT12" s="562"/>
      <c r="CU12" s="562"/>
      <c r="CV12" s="562"/>
      <c r="CW12" s="562"/>
      <c r="CX12" s="562"/>
      <c r="CY12" s="562"/>
      <c r="CZ12" s="562"/>
      <c r="DA12" s="562"/>
      <c r="DB12" s="562"/>
      <c r="DC12" s="562"/>
      <c r="DD12" s="562"/>
      <c r="DE12" s="562"/>
      <c r="DF12" s="562"/>
      <c r="DG12" s="562"/>
      <c r="DH12" s="562"/>
      <c r="DI12" s="562"/>
      <c r="DJ12" s="562"/>
      <c r="DK12" s="562"/>
      <c r="DL12" s="562"/>
      <c r="DM12" s="562"/>
      <c r="DN12" s="562"/>
      <c r="DO12" s="562"/>
      <c r="DP12" s="562"/>
      <c r="DQ12" s="562"/>
      <c r="DR12" s="562"/>
      <c r="DS12" s="562"/>
      <c r="DT12" s="562"/>
      <c r="DU12" s="562"/>
      <c r="DV12" s="562"/>
      <c r="DW12" s="562"/>
      <c r="DX12" s="562"/>
      <c r="DY12" s="562"/>
      <c r="DZ12" s="562"/>
      <c r="EA12" s="562"/>
      <c r="EB12" s="562"/>
      <c r="EC12" s="562"/>
      <c r="ED12" s="562"/>
      <c r="EE12" s="562"/>
      <c r="EF12" s="562"/>
      <c r="EG12" s="562"/>
      <c r="EH12" s="562"/>
      <c r="EI12" s="562"/>
      <c r="EJ12" s="562"/>
      <c r="EK12" s="562"/>
      <c r="EL12" s="562"/>
      <c r="EM12" s="562"/>
      <c r="EN12" s="562"/>
      <c r="EO12" s="562"/>
      <c r="EP12" s="562"/>
      <c r="EQ12" s="562"/>
      <c r="ER12" s="562"/>
      <c r="ES12" s="562"/>
      <c r="ET12" s="562"/>
      <c r="EU12" s="562"/>
      <c r="EV12" s="562"/>
      <c r="EW12" s="562"/>
      <c r="EX12" s="562"/>
      <c r="EY12" s="562"/>
      <c r="EZ12" s="562"/>
      <c r="FA12" s="562"/>
      <c r="FB12" s="562"/>
      <c r="FC12" s="562"/>
      <c r="FD12" s="562"/>
      <c r="FE12" s="562"/>
      <c r="FF12" s="562"/>
      <c r="FG12" s="562"/>
      <c r="FH12" s="562"/>
      <c r="FI12" s="562"/>
      <c r="FJ12" s="562"/>
      <c r="FK12" s="562"/>
      <c r="FL12" s="562"/>
      <c r="FM12" s="562"/>
      <c r="FN12" s="562"/>
      <c r="FO12" s="562"/>
      <c r="FP12" s="562"/>
      <c r="FQ12" s="562"/>
      <c r="FR12" s="562"/>
      <c r="FS12" s="562"/>
      <c r="FT12" s="562"/>
      <c r="FU12" s="562"/>
      <c r="FV12" s="562"/>
      <c r="FW12" s="562"/>
      <c r="FX12" s="562"/>
      <c r="FY12" s="562"/>
      <c r="FZ12" s="562"/>
      <c r="GA12" s="562"/>
      <c r="GB12" s="562"/>
      <c r="GC12" s="562"/>
      <c r="GD12" s="562"/>
      <c r="GE12" s="562"/>
      <c r="GF12" s="562"/>
      <c r="GG12" s="562"/>
      <c r="GH12" s="562"/>
      <c r="GI12" s="562"/>
      <c r="GJ12" s="562"/>
      <c r="GK12" s="562"/>
      <c r="GL12" s="562"/>
      <c r="GM12" s="562"/>
      <c r="GN12" s="562"/>
      <c r="GO12" s="562"/>
      <c r="GP12" s="562"/>
      <c r="GQ12" s="562"/>
      <c r="GR12" s="562"/>
      <c r="GS12" s="562"/>
      <c r="GT12" s="562"/>
      <c r="GU12" s="562"/>
      <c r="GV12" s="562"/>
      <c r="GW12" s="562"/>
      <c r="GX12" s="562"/>
      <c r="GY12" s="562"/>
      <c r="GZ12" s="562"/>
      <c r="HA12" s="562"/>
      <c r="HB12" s="562"/>
      <c r="HC12" s="562"/>
      <c r="HD12" s="562"/>
      <c r="HE12" s="562"/>
      <c r="HF12" s="562"/>
      <c r="HG12" s="562"/>
      <c r="HH12" s="562"/>
      <c r="HI12" s="562"/>
      <c r="HJ12" s="562"/>
      <c r="HK12" s="562"/>
      <c r="HL12" s="562"/>
      <c r="HM12" s="562"/>
      <c r="HN12" s="562"/>
      <c r="HO12" s="562"/>
      <c r="HP12" s="562"/>
      <c r="HQ12" s="562"/>
      <c r="HR12" s="562"/>
      <c r="HS12" s="562"/>
      <c r="HT12" s="562"/>
      <c r="HU12" s="562"/>
      <c r="HV12" s="562"/>
      <c r="HW12" s="562"/>
      <c r="HX12" s="562"/>
      <c r="HY12" s="562"/>
      <c r="HZ12" s="562"/>
      <c r="IA12" s="562"/>
      <c r="IB12" s="562"/>
      <c r="IC12" s="562"/>
      <c r="ID12" s="562"/>
      <c r="IE12" s="562"/>
      <c r="IF12" s="562"/>
      <c r="IG12" s="562"/>
      <c r="IH12" s="562"/>
    </row>
    <row r="13" spans="1:4" s="562" customFormat="1" ht="33.75" customHeight="1">
      <c r="A13" s="564" t="s">
        <v>1158</v>
      </c>
      <c r="B13" s="565">
        <v>1040</v>
      </c>
      <c r="C13" s="565">
        <v>2015</v>
      </c>
      <c r="D13" s="565">
        <v>1812</v>
      </c>
    </row>
    <row r="14" spans="1:4" s="562" customFormat="1" ht="33.75" customHeight="1">
      <c r="A14" s="564" t="s">
        <v>1159</v>
      </c>
      <c r="B14" s="565">
        <v>38</v>
      </c>
      <c r="C14" s="565">
        <v>130</v>
      </c>
      <c r="D14" s="565">
        <v>70</v>
      </c>
    </row>
    <row r="15" spans="1:4" s="562" customFormat="1" ht="33.75" customHeight="1">
      <c r="A15" s="564" t="s">
        <v>1160</v>
      </c>
      <c r="B15" s="565">
        <v>3249</v>
      </c>
      <c r="C15" s="565">
        <v>4708</v>
      </c>
      <c r="D15" s="565">
        <v>4540</v>
      </c>
    </row>
    <row r="16" spans="1:4" s="562" customFormat="1" ht="33.75" customHeight="1">
      <c r="A16" s="564" t="s">
        <v>1161</v>
      </c>
      <c r="B16" s="565">
        <v>286</v>
      </c>
      <c r="C16" s="565">
        <v>329</v>
      </c>
      <c r="D16" s="565">
        <v>514</v>
      </c>
    </row>
    <row r="17" spans="1:4" s="562" customFormat="1" ht="33.75" customHeight="1">
      <c r="A17" s="564" t="s">
        <v>1162</v>
      </c>
      <c r="B17" s="565">
        <v>2404</v>
      </c>
      <c r="C17" s="565">
        <v>3915</v>
      </c>
      <c r="D17" s="565">
        <v>3577</v>
      </c>
    </row>
    <row r="18" spans="1:242" s="566" customFormat="1" ht="33.75" customHeight="1">
      <c r="A18" s="564" t="s">
        <v>1163</v>
      </c>
      <c r="B18" s="565">
        <v>882</v>
      </c>
      <c r="C18" s="565">
        <v>1144</v>
      </c>
      <c r="D18" s="565">
        <v>962</v>
      </c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 s="562"/>
      <c r="CB18" s="562"/>
      <c r="CC18" s="562"/>
      <c r="CD18" s="562"/>
      <c r="CE18" s="562"/>
      <c r="CF18" s="562"/>
      <c r="CG18" s="562"/>
      <c r="CH18" s="562"/>
      <c r="CI18" s="562"/>
      <c r="CJ18" s="562"/>
      <c r="CK18" s="562"/>
      <c r="CL18" s="562"/>
      <c r="CM18" s="562"/>
      <c r="CN18" s="562"/>
      <c r="CO18" s="562"/>
      <c r="CP18" s="562"/>
      <c r="CQ18" s="562"/>
      <c r="CR18" s="562"/>
      <c r="CS18" s="562"/>
      <c r="CT18" s="562"/>
      <c r="CU18" s="562"/>
      <c r="CV18" s="562"/>
      <c r="CW18" s="562"/>
      <c r="CX18" s="562"/>
      <c r="CY18" s="562"/>
      <c r="CZ18" s="562"/>
      <c r="DA18" s="562"/>
      <c r="DB18" s="562"/>
      <c r="DC18" s="562"/>
      <c r="DD18" s="562"/>
      <c r="DE18" s="562"/>
      <c r="DF18" s="562"/>
      <c r="DG18" s="562"/>
      <c r="DH18" s="562"/>
      <c r="DI18" s="562"/>
      <c r="DJ18" s="562"/>
      <c r="DK18" s="562"/>
      <c r="DL18" s="562"/>
      <c r="DM18" s="562"/>
      <c r="DN18" s="562"/>
      <c r="DO18" s="562"/>
      <c r="DP18" s="562"/>
      <c r="DQ18" s="562"/>
      <c r="DR18" s="562"/>
      <c r="DS18" s="562"/>
      <c r="DT18" s="562"/>
      <c r="DU18" s="562"/>
      <c r="DV18" s="562"/>
      <c r="DW18" s="562"/>
      <c r="DX18" s="562"/>
      <c r="DY18" s="562"/>
      <c r="DZ18" s="562"/>
      <c r="EA18" s="562"/>
      <c r="EB18" s="562"/>
      <c r="EC18" s="562"/>
      <c r="ED18" s="562"/>
      <c r="EE18" s="562"/>
      <c r="EF18" s="562"/>
      <c r="EG18" s="562"/>
      <c r="EH18" s="562"/>
      <c r="EI18" s="562"/>
      <c r="EJ18" s="562"/>
      <c r="EK18" s="562"/>
      <c r="EL18" s="562"/>
      <c r="EM18" s="562"/>
      <c r="EN18" s="562"/>
      <c r="EO18" s="562"/>
      <c r="EP18" s="562"/>
      <c r="EQ18" s="562"/>
      <c r="ER18" s="562"/>
      <c r="ES18" s="562"/>
      <c r="ET18" s="562"/>
      <c r="EU18" s="562"/>
      <c r="EV18" s="562"/>
      <c r="EW18" s="562"/>
      <c r="EX18" s="562"/>
      <c r="EY18" s="562"/>
      <c r="EZ18" s="562"/>
      <c r="FA18" s="562"/>
      <c r="FB18" s="562"/>
      <c r="FC18" s="562"/>
      <c r="FD18" s="562"/>
      <c r="FE18" s="562"/>
      <c r="FF18" s="562"/>
      <c r="FG18" s="562"/>
      <c r="FH18" s="562"/>
      <c r="FI18" s="562"/>
      <c r="FJ18" s="562"/>
      <c r="FK18" s="562"/>
      <c r="FL18" s="562"/>
      <c r="FM18" s="562"/>
      <c r="FN18" s="562"/>
      <c r="FO18" s="562"/>
      <c r="FP18" s="562"/>
      <c r="FQ18" s="562"/>
      <c r="FR18" s="562"/>
      <c r="FS18" s="562"/>
      <c r="FT18" s="562"/>
      <c r="FU18" s="562"/>
      <c r="FV18" s="562"/>
      <c r="FW18" s="562"/>
      <c r="FX18" s="562"/>
      <c r="FY18" s="562"/>
      <c r="FZ18" s="562"/>
      <c r="GA18" s="562"/>
      <c r="GB18" s="562"/>
      <c r="GC18" s="562"/>
      <c r="GD18" s="562"/>
      <c r="GE18" s="562"/>
      <c r="GF18" s="562"/>
      <c r="GG18" s="562"/>
      <c r="GH18" s="562"/>
      <c r="GI18" s="562"/>
      <c r="GJ18" s="562"/>
      <c r="GK18" s="562"/>
      <c r="GL18" s="562"/>
      <c r="GM18" s="562"/>
      <c r="GN18" s="562"/>
      <c r="GO18" s="562"/>
      <c r="GP18" s="562"/>
      <c r="GQ18" s="562"/>
      <c r="GR18" s="562"/>
      <c r="GS18" s="562"/>
      <c r="GT18" s="562"/>
      <c r="GU18" s="562"/>
      <c r="GV18" s="562"/>
      <c r="GW18" s="562"/>
      <c r="GX18" s="562"/>
      <c r="GY18" s="562"/>
      <c r="GZ18" s="562"/>
      <c r="HA18" s="562"/>
      <c r="HB18" s="562"/>
      <c r="HC18" s="562"/>
      <c r="HD18" s="562"/>
      <c r="HE18" s="562"/>
      <c r="HF18" s="562"/>
      <c r="HG18" s="562"/>
      <c r="HH18" s="562"/>
      <c r="HI18" s="562"/>
      <c r="HJ18" s="562"/>
      <c r="HK18" s="562"/>
      <c r="HL18" s="562"/>
      <c r="HM18" s="562"/>
      <c r="HN18" s="562"/>
      <c r="HO18" s="562"/>
      <c r="HP18" s="562"/>
      <c r="HQ18" s="562"/>
      <c r="HR18" s="562"/>
      <c r="HS18" s="562"/>
      <c r="HT18" s="562"/>
      <c r="HU18" s="562"/>
      <c r="HV18" s="562"/>
      <c r="HW18" s="562"/>
      <c r="HX18" s="562"/>
      <c r="HY18" s="562"/>
      <c r="HZ18" s="562"/>
      <c r="IA18" s="562"/>
      <c r="IB18" s="562"/>
      <c r="IC18" s="562"/>
      <c r="ID18" s="562"/>
      <c r="IE18" s="562"/>
      <c r="IF18" s="562"/>
      <c r="IG18" s="562"/>
      <c r="IH18" s="562"/>
    </row>
    <row r="19" spans="1:4" s="562" customFormat="1" ht="4.5" customHeight="1">
      <c r="A19" s="246"/>
      <c r="B19" s="567"/>
      <c r="C19" s="567"/>
      <c r="D19" s="567"/>
    </row>
    <row r="20" spans="1:4" ht="14.25">
      <c r="A20" s="562"/>
      <c r="B20" s="562"/>
      <c r="C20" s="562"/>
      <c r="D20" s="562"/>
    </row>
    <row r="21" spans="1:4" ht="19.5" customHeight="1">
      <c r="A21" s="568"/>
      <c r="C21" s="569"/>
      <c r="D21" s="570"/>
    </row>
    <row r="22" spans="1:4" ht="19.5" customHeight="1">
      <c r="A22" s="10"/>
      <c r="C22" s="558"/>
      <c r="D22" s="570"/>
    </row>
    <row r="23" spans="1:4" ht="15.75">
      <c r="A23" s="10"/>
      <c r="C23" s="571"/>
      <c r="D23" s="570"/>
    </row>
    <row r="24" ht="15">
      <c r="A24" s="10"/>
    </row>
    <row r="25" ht="15">
      <c r="A25" s="572"/>
    </row>
  </sheetData>
  <sheetProtection/>
  <mergeCells count="7">
    <mergeCell ref="A2:D2"/>
    <mergeCell ref="A3:D3"/>
    <mergeCell ref="A6:A10"/>
    <mergeCell ref="B6:B10"/>
    <mergeCell ref="C6:D6"/>
    <mergeCell ref="C7:C10"/>
    <mergeCell ref="D8:D10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11"/>
  </sheetPr>
  <dimension ref="A1:H69"/>
  <sheetViews>
    <sheetView zoomScalePageLayoutView="0" workbookViewId="0" topLeftCell="A1">
      <selection activeCell="K14" sqref="K14"/>
    </sheetView>
  </sheetViews>
  <sheetFormatPr defaultColWidth="8.796875" defaultRowHeight="15"/>
  <cols>
    <col min="1" max="1" width="14.59765625" style="10" customWidth="1"/>
    <col min="2" max="2" width="5.796875" style="10" customWidth="1"/>
    <col min="3" max="3" width="5.59765625" style="10" customWidth="1"/>
    <col min="4" max="4" width="4.296875" style="10" customWidth="1"/>
    <col min="5" max="5" width="6" style="10" customWidth="1"/>
    <col min="6" max="6" width="4.3984375" style="10" customWidth="1"/>
    <col min="7" max="7" width="5.69921875" style="10" customWidth="1"/>
    <col min="8" max="8" width="5" style="10" customWidth="1"/>
    <col min="9" max="16384" width="8.8984375" style="10" customWidth="1"/>
  </cols>
  <sheetData>
    <row r="1" ht="15">
      <c r="A1" s="8" t="s">
        <v>1109</v>
      </c>
    </row>
    <row r="2" spans="1:8" ht="25.5" customHeight="1">
      <c r="A2" s="645" t="s">
        <v>1164</v>
      </c>
      <c r="B2" s="645"/>
      <c r="C2" s="645"/>
      <c r="D2" s="645"/>
      <c r="E2" s="645"/>
      <c r="F2" s="645"/>
      <c r="G2" s="645"/>
      <c r="H2" s="645"/>
    </row>
    <row r="3" spans="1:8" ht="16.5">
      <c r="A3" s="657" t="s">
        <v>1165</v>
      </c>
      <c r="B3" s="657"/>
      <c r="C3" s="657"/>
      <c r="D3" s="657"/>
      <c r="E3" s="657"/>
      <c r="F3" s="657"/>
      <c r="G3" s="657"/>
      <c r="H3" s="657"/>
    </row>
    <row r="4" spans="1:8" ht="17.25" customHeight="1">
      <c r="A4" s="691" t="s">
        <v>1172</v>
      </c>
      <c r="B4" s="691"/>
      <c r="C4" s="691"/>
      <c r="D4" s="691"/>
      <c r="E4" s="691"/>
      <c r="F4" s="691"/>
      <c r="G4" s="691"/>
      <c r="H4" s="691"/>
    </row>
    <row r="5" spans="1:7" ht="9.75" customHeight="1">
      <c r="A5" s="556"/>
      <c r="C5" s="242"/>
      <c r="D5" s="242"/>
      <c r="E5" s="557"/>
      <c r="F5" s="556"/>
      <c r="G5" s="556"/>
    </row>
    <row r="6" spans="1:8" ht="15" customHeight="1">
      <c r="A6" s="556"/>
      <c r="B6" s="556"/>
      <c r="C6" s="556"/>
      <c r="D6" s="556"/>
      <c r="G6" s="216"/>
      <c r="H6" s="49" t="s">
        <v>1166</v>
      </c>
    </row>
    <row r="7" spans="1:8" ht="15" customHeight="1">
      <c r="A7" s="573"/>
      <c r="B7" s="652" t="s">
        <v>257</v>
      </c>
      <c r="C7" s="686" t="s">
        <v>23</v>
      </c>
      <c r="D7" s="688"/>
      <c r="E7" s="688"/>
      <c r="F7" s="688"/>
      <c r="G7" s="703"/>
      <c r="H7" s="704"/>
    </row>
    <row r="8" spans="1:8" ht="59.25" customHeight="1">
      <c r="A8" s="574"/>
      <c r="B8" s="653"/>
      <c r="C8" s="63" t="s">
        <v>1111</v>
      </c>
      <c r="D8" s="63" t="s">
        <v>1112</v>
      </c>
      <c r="E8" s="63" t="s">
        <v>1167</v>
      </c>
      <c r="F8" s="63" t="s">
        <v>1168</v>
      </c>
      <c r="G8" s="63" t="s">
        <v>1169</v>
      </c>
      <c r="H8" s="63" t="s">
        <v>1170</v>
      </c>
    </row>
    <row r="9" spans="1:8" s="69" customFormat="1" ht="21.75" customHeight="1">
      <c r="A9" s="245" t="s">
        <v>237</v>
      </c>
      <c r="B9" s="575">
        <f>SUM(B10:B24)</f>
        <v>7899</v>
      </c>
      <c r="C9" s="575">
        <f aca="true" t="shared" si="0" ref="C9:H9">SUM(C10:C24)</f>
        <v>1040</v>
      </c>
      <c r="D9" s="575">
        <f t="shared" si="0"/>
        <v>38</v>
      </c>
      <c r="E9" s="575">
        <f t="shared" si="0"/>
        <v>3249</v>
      </c>
      <c r="F9" s="575">
        <f t="shared" si="0"/>
        <v>286</v>
      </c>
      <c r="G9" s="575">
        <f t="shared" si="0"/>
        <v>2404</v>
      </c>
      <c r="H9" s="575">
        <f t="shared" si="0"/>
        <v>882</v>
      </c>
    </row>
    <row r="10" spans="1:8" s="69" customFormat="1" ht="18" customHeight="1">
      <c r="A10" s="217" t="s">
        <v>365</v>
      </c>
      <c r="B10" s="516">
        <f>SUM(C10:H10)</f>
        <v>1900</v>
      </c>
      <c r="C10" s="516">
        <v>138</v>
      </c>
      <c r="D10" s="516">
        <v>13</v>
      </c>
      <c r="E10" s="516">
        <v>896</v>
      </c>
      <c r="F10" s="516">
        <v>89</v>
      </c>
      <c r="G10" s="576">
        <v>498</v>
      </c>
      <c r="H10" s="516">
        <v>266</v>
      </c>
    </row>
    <row r="11" spans="1:8" s="69" customFormat="1" ht="18" customHeight="1">
      <c r="A11" s="217" t="s">
        <v>366</v>
      </c>
      <c r="B11" s="516">
        <f>SUM(C11:H11)</f>
        <v>1320</v>
      </c>
      <c r="C11" s="516">
        <v>202</v>
      </c>
      <c r="D11" s="516">
        <v>10</v>
      </c>
      <c r="E11" s="516">
        <v>541</v>
      </c>
      <c r="F11" s="516">
        <v>26</v>
      </c>
      <c r="G11" s="576">
        <v>346</v>
      </c>
      <c r="H11" s="516">
        <v>195</v>
      </c>
    </row>
    <row r="12" spans="1:8" s="69" customFormat="1" ht="18" customHeight="1">
      <c r="A12" s="217" t="s">
        <v>367</v>
      </c>
      <c r="B12" s="516">
        <f>C12+E12+F12+G12+H12</f>
        <v>166</v>
      </c>
      <c r="C12" s="516">
        <v>5</v>
      </c>
      <c r="D12" s="586" t="s">
        <v>29</v>
      </c>
      <c r="E12" s="516">
        <v>72</v>
      </c>
      <c r="F12" s="516">
        <v>1</v>
      </c>
      <c r="G12" s="576">
        <v>73</v>
      </c>
      <c r="H12" s="516">
        <v>15</v>
      </c>
    </row>
    <row r="13" spans="1:8" s="69" customFormat="1" ht="18" customHeight="1">
      <c r="A13" s="217" t="s">
        <v>368</v>
      </c>
      <c r="B13" s="516">
        <f>C13+E13+F13+G13+H13</f>
        <v>264</v>
      </c>
      <c r="C13" s="516">
        <v>55</v>
      </c>
      <c r="D13" s="586" t="s">
        <v>29</v>
      </c>
      <c r="E13" s="516">
        <v>108</v>
      </c>
      <c r="F13" s="516">
        <v>2</v>
      </c>
      <c r="G13" s="576">
        <v>77</v>
      </c>
      <c r="H13" s="516">
        <v>22</v>
      </c>
    </row>
    <row r="14" spans="1:8" s="69" customFormat="1" ht="18" customHeight="1">
      <c r="A14" s="217" t="s">
        <v>369</v>
      </c>
      <c r="B14" s="516">
        <f>C14+E14+F14+G14+H14</f>
        <v>252</v>
      </c>
      <c r="C14" s="516">
        <v>25</v>
      </c>
      <c r="D14" s="586" t="s">
        <v>29</v>
      </c>
      <c r="E14" s="516">
        <v>103</v>
      </c>
      <c r="F14" s="516">
        <v>3</v>
      </c>
      <c r="G14" s="576">
        <v>98</v>
      </c>
      <c r="H14" s="516">
        <v>23</v>
      </c>
    </row>
    <row r="15" spans="1:8" s="69" customFormat="1" ht="18" customHeight="1">
      <c r="A15" s="217" t="s">
        <v>370</v>
      </c>
      <c r="B15" s="516">
        <f>C15+E15+F15+G15+H15</f>
        <v>76</v>
      </c>
      <c r="C15" s="516">
        <v>13</v>
      </c>
      <c r="D15" s="586" t="s">
        <v>29</v>
      </c>
      <c r="E15" s="516">
        <v>17</v>
      </c>
      <c r="F15" s="516">
        <v>3</v>
      </c>
      <c r="G15" s="576">
        <v>37</v>
      </c>
      <c r="H15" s="516">
        <v>6</v>
      </c>
    </row>
    <row r="16" spans="1:8" s="69" customFormat="1" ht="18" customHeight="1">
      <c r="A16" s="217" t="s">
        <v>371</v>
      </c>
      <c r="B16" s="516">
        <f>SUM(C16:H16)</f>
        <v>896</v>
      </c>
      <c r="C16" s="516">
        <v>145</v>
      </c>
      <c r="D16" s="516">
        <v>6</v>
      </c>
      <c r="E16" s="516">
        <v>303</v>
      </c>
      <c r="F16" s="516">
        <v>49</v>
      </c>
      <c r="G16" s="576">
        <v>324</v>
      </c>
      <c r="H16" s="516">
        <v>69</v>
      </c>
    </row>
    <row r="17" spans="1:8" s="69" customFormat="1" ht="18" customHeight="1">
      <c r="A17" s="217" t="s">
        <v>372</v>
      </c>
      <c r="B17" s="516">
        <f>SUM(C17:H17)</f>
        <v>502</v>
      </c>
      <c r="C17" s="516">
        <v>116</v>
      </c>
      <c r="D17" s="516">
        <v>6</v>
      </c>
      <c r="E17" s="516">
        <v>175</v>
      </c>
      <c r="F17" s="516">
        <v>18</v>
      </c>
      <c r="G17" s="576">
        <v>131</v>
      </c>
      <c r="H17" s="516">
        <v>56</v>
      </c>
    </row>
    <row r="18" spans="1:8" s="69" customFormat="1" ht="18" customHeight="1">
      <c r="A18" s="217" t="s">
        <v>373</v>
      </c>
      <c r="B18" s="516">
        <f>C18+D18+E18+F18+G18+H18</f>
        <v>426</v>
      </c>
      <c r="C18" s="516">
        <v>28</v>
      </c>
      <c r="D18" s="201">
        <v>3</v>
      </c>
      <c r="E18" s="516">
        <v>200</v>
      </c>
      <c r="F18" s="516">
        <v>16</v>
      </c>
      <c r="G18" s="576">
        <v>122</v>
      </c>
      <c r="H18" s="516">
        <v>57</v>
      </c>
    </row>
    <row r="19" spans="1:8" s="69" customFormat="1" ht="18" customHeight="1">
      <c r="A19" s="217" t="s">
        <v>374</v>
      </c>
      <c r="B19" s="516">
        <f>SUM(C19:H19)</f>
        <v>429</v>
      </c>
      <c r="C19" s="516">
        <v>20</v>
      </c>
      <c r="D19" s="201">
        <v>0</v>
      </c>
      <c r="E19" s="516">
        <v>182</v>
      </c>
      <c r="F19" s="201">
        <v>0</v>
      </c>
      <c r="G19" s="576">
        <v>175</v>
      </c>
      <c r="H19" s="516">
        <v>52</v>
      </c>
    </row>
    <row r="20" spans="1:8" s="69" customFormat="1" ht="18" customHeight="1">
      <c r="A20" s="217" t="s">
        <v>375</v>
      </c>
      <c r="B20" s="516">
        <f>C20+E20+F20+G20+H20</f>
        <v>247</v>
      </c>
      <c r="C20" s="516">
        <v>61</v>
      </c>
      <c r="D20" s="201">
        <v>0</v>
      </c>
      <c r="E20" s="516">
        <v>47</v>
      </c>
      <c r="F20" s="516">
        <v>15</v>
      </c>
      <c r="G20" s="576">
        <v>105</v>
      </c>
      <c r="H20" s="516">
        <v>19</v>
      </c>
    </row>
    <row r="21" spans="1:8" s="69" customFormat="1" ht="18" customHeight="1">
      <c r="A21" s="217" t="s">
        <v>376</v>
      </c>
      <c r="B21" s="516">
        <f>C21+E21+F21+G21+H21</f>
        <v>269</v>
      </c>
      <c r="C21" s="516">
        <v>65</v>
      </c>
      <c r="D21" s="201">
        <v>0</v>
      </c>
      <c r="E21" s="516">
        <v>86</v>
      </c>
      <c r="F21" s="201">
        <v>0</v>
      </c>
      <c r="G21" s="576">
        <v>109</v>
      </c>
      <c r="H21" s="516">
        <v>9</v>
      </c>
    </row>
    <row r="22" spans="1:8" s="69" customFormat="1" ht="18" customHeight="1">
      <c r="A22" s="217" t="s">
        <v>377</v>
      </c>
      <c r="B22" s="516">
        <f>C22+E22+F22+G22+H22</f>
        <v>574</v>
      </c>
      <c r="C22" s="516">
        <v>57</v>
      </c>
      <c r="D22" s="201">
        <v>0</v>
      </c>
      <c r="E22" s="516">
        <v>243</v>
      </c>
      <c r="F22" s="516">
        <v>41</v>
      </c>
      <c r="G22" s="576">
        <v>176</v>
      </c>
      <c r="H22" s="516">
        <v>57</v>
      </c>
    </row>
    <row r="23" spans="1:8" s="69" customFormat="1" ht="18" customHeight="1">
      <c r="A23" s="217" t="s">
        <v>378</v>
      </c>
      <c r="B23" s="516">
        <f>C23+E23+F23+G23+H23</f>
        <v>168</v>
      </c>
      <c r="C23" s="516">
        <v>14</v>
      </c>
      <c r="D23" s="201"/>
      <c r="E23" s="516">
        <v>78</v>
      </c>
      <c r="F23" s="516">
        <v>6</v>
      </c>
      <c r="G23" s="576">
        <v>51</v>
      </c>
      <c r="H23" s="516">
        <v>19</v>
      </c>
    </row>
    <row r="24" spans="1:8" s="69" customFormat="1" ht="18" customHeight="1">
      <c r="A24" s="577" t="s">
        <v>379</v>
      </c>
      <c r="B24" s="578">
        <f>C24+E24+F24+G24+H24</f>
        <v>410</v>
      </c>
      <c r="C24" s="578">
        <v>96</v>
      </c>
      <c r="D24" s="579">
        <v>0</v>
      </c>
      <c r="E24" s="578">
        <v>198</v>
      </c>
      <c r="F24" s="578">
        <v>17</v>
      </c>
      <c r="G24" s="580">
        <v>82</v>
      </c>
      <c r="H24" s="578">
        <v>17</v>
      </c>
    </row>
    <row r="25" spans="1:7" ht="15">
      <c r="A25" s="69"/>
      <c r="B25" s="581"/>
      <c r="G25" s="556"/>
    </row>
    <row r="26" spans="1:7" ht="15" customHeight="1">
      <c r="A26" s="568"/>
      <c r="D26" s="568"/>
      <c r="E26" s="85"/>
      <c r="F26" s="85"/>
      <c r="G26" s="556"/>
    </row>
    <row r="27" ht="15">
      <c r="G27" s="556"/>
    </row>
    <row r="28" ht="15">
      <c r="G28" s="556"/>
    </row>
    <row r="29" ht="15">
      <c r="G29" s="556"/>
    </row>
    <row r="30" ht="15">
      <c r="G30" s="556"/>
    </row>
    <row r="31" ht="15">
      <c r="G31" s="556"/>
    </row>
    <row r="32" ht="15">
      <c r="G32" s="556"/>
    </row>
    <row r="33" ht="15">
      <c r="G33" s="556"/>
    </row>
    <row r="34" ht="15">
      <c r="G34" s="556"/>
    </row>
    <row r="35" ht="15">
      <c r="G35" s="556"/>
    </row>
    <row r="36" ht="15">
      <c r="G36" s="556"/>
    </row>
    <row r="37" ht="15">
      <c r="G37" s="556"/>
    </row>
    <row r="38" ht="15">
      <c r="G38" s="556"/>
    </row>
    <row r="39" ht="15">
      <c r="G39" s="556"/>
    </row>
    <row r="40" ht="15">
      <c r="G40" s="556"/>
    </row>
    <row r="41" ht="15">
      <c r="G41" s="556"/>
    </row>
    <row r="42" spans="1:7" ht="15">
      <c r="A42" s="556"/>
      <c r="B42" s="556"/>
      <c r="C42" s="556"/>
      <c r="D42" s="556"/>
      <c r="E42" s="556"/>
      <c r="F42" s="556"/>
      <c r="G42" s="556"/>
    </row>
    <row r="43" spans="1:7" ht="15">
      <c r="A43" s="556"/>
      <c r="B43" s="556"/>
      <c r="C43" s="556"/>
      <c r="D43" s="556"/>
      <c r="E43" s="556"/>
      <c r="F43" s="556"/>
      <c r="G43" s="556"/>
    </row>
    <row r="44" spans="1:7" ht="15">
      <c r="A44" s="556"/>
      <c r="B44" s="556"/>
      <c r="C44" s="556"/>
      <c r="D44" s="556"/>
      <c r="E44" s="556"/>
      <c r="F44" s="556"/>
      <c r="G44" s="556"/>
    </row>
    <row r="45" spans="1:7" ht="15">
      <c r="A45" s="556"/>
      <c r="B45" s="556"/>
      <c r="C45" s="556"/>
      <c r="D45" s="556"/>
      <c r="E45" s="556"/>
      <c r="F45" s="556"/>
      <c r="G45" s="556"/>
    </row>
    <row r="46" spans="1:7" ht="15">
      <c r="A46" s="556"/>
      <c r="B46" s="556"/>
      <c r="C46" s="556"/>
      <c r="D46" s="556"/>
      <c r="E46" s="556"/>
      <c r="F46" s="556"/>
      <c r="G46" s="556"/>
    </row>
    <row r="47" spans="1:7" ht="15">
      <c r="A47" s="556"/>
      <c r="B47" s="556"/>
      <c r="C47" s="556"/>
      <c r="D47" s="556"/>
      <c r="E47" s="556"/>
      <c r="F47" s="556"/>
      <c r="G47" s="556"/>
    </row>
    <row r="48" spans="1:7" ht="15">
      <c r="A48" s="556"/>
      <c r="B48" s="556"/>
      <c r="C48" s="556"/>
      <c r="D48" s="556"/>
      <c r="E48" s="556"/>
      <c r="F48" s="556"/>
      <c r="G48" s="556"/>
    </row>
    <row r="49" spans="1:7" ht="15">
      <c r="A49" s="556"/>
      <c r="B49" s="556"/>
      <c r="C49" s="556"/>
      <c r="D49" s="556"/>
      <c r="E49" s="556"/>
      <c r="F49" s="556"/>
      <c r="G49" s="556"/>
    </row>
    <row r="50" spans="1:7" ht="15">
      <c r="A50" s="556"/>
      <c r="B50" s="556"/>
      <c r="C50" s="556"/>
      <c r="D50" s="556"/>
      <c r="E50" s="556"/>
      <c r="F50" s="556"/>
      <c r="G50" s="556"/>
    </row>
    <row r="51" spans="1:7" ht="15">
      <c r="A51" s="556"/>
      <c r="B51" s="556"/>
      <c r="C51" s="556"/>
      <c r="D51" s="556"/>
      <c r="E51" s="556"/>
      <c r="F51" s="556"/>
      <c r="G51" s="556"/>
    </row>
    <row r="52" spans="1:7" ht="15">
      <c r="A52" s="556"/>
      <c r="B52" s="556"/>
      <c r="C52" s="556"/>
      <c r="D52" s="556"/>
      <c r="E52" s="556"/>
      <c r="F52" s="556"/>
      <c r="G52" s="556"/>
    </row>
    <row r="53" spans="1:7" ht="15">
      <c r="A53" s="556"/>
      <c r="B53" s="556"/>
      <c r="C53" s="556"/>
      <c r="D53" s="556"/>
      <c r="E53" s="556"/>
      <c r="F53" s="556"/>
      <c r="G53" s="556"/>
    </row>
    <row r="54" spans="1:7" ht="15">
      <c r="A54" s="556"/>
      <c r="B54" s="556"/>
      <c r="C54" s="556"/>
      <c r="D54" s="556"/>
      <c r="E54" s="556"/>
      <c r="F54" s="556"/>
      <c r="G54" s="556"/>
    </row>
    <row r="55" spans="1:7" ht="15">
      <c r="A55" s="556"/>
      <c r="B55" s="556"/>
      <c r="C55" s="556"/>
      <c r="D55" s="556"/>
      <c r="E55" s="556"/>
      <c r="F55" s="556"/>
      <c r="G55" s="556"/>
    </row>
    <row r="56" spans="1:7" ht="15">
      <c r="A56" s="556"/>
      <c r="B56" s="556"/>
      <c r="C56" s="556"/>
      <c r="D56" s="556"/>
      <c r="E56" s="556"/>
      <c r="F56" s="556"/>
      <c r="G56" s="556"/>
    </row>
    <row r="57" spans="1:7" ht="15">
      <c r="A57" s="556"/>
      <c r="B57" s="556"/>
      <c r="C57" s="556"/>
      <c r="D57" s="556"/>
      <c r="E57" s="556"/>
      <c r="F57" s="556"/>
      <c r="G57" s="556"/>
    </row>
    <row r="58" spans="1:7" ht="15">
      <c r="A58" s="556"/>
      <c r="B58" s="556"/>
      <c r="C58" s="556"/>
      <c r="D58" s="556"/>
      <c r="E58" s="556"/>
      <c r="F58" s="556"/>
      <c r="G58" s="556"/>
    </row>
    <row r="59" spans="1:7" ht="15">
      <c r="A59" s="556"/>
      <c r="B59" s="556"/>
      <c r="C59" s="556"/>
      <c r="D59" s="556"/>
      <c r="E59" s="556"/>
      <c r="F59" s="556"/>
      <c r="G59" s="556"/>
    </row>
    <row r="60" spans="1:7" ht="15">
      <c r="A60" s="556"/>
      <c r="B60" s="556"/>
      <c r="C60" s="556"/>
      <c r="D60" s="556"/>
      <c r="E60" s="556"/>
      <c r="F60" s="556"/>
      <c r="G60" s="556"/>
    </row>
    <row r="61" spans="1:7" ht="15">
      <c r="A61" s="556"/>
      <c r="B61" s="556"/>
      <c r="C61" s="556"/>
      <c r="D61" s="556"/>
      <c r="E61" s="556"/>
      <c r="F61" s="556"/>
      <c r="G61" s="556"/>
    </row>
    <row r="62" spans="1:7" ht="15">
      <c r="A62" s="556"/>
      <c r="B62" s="556"/>
      <c r="C62" s="556"/>
      <c r="D62" s="556"/>
      <c r="E62" s="556"/>
      <c r="F62" s="556"/>
      <c r="G62" s="556"/>
    </row>
    <row r="63" spans="1:7" ht="15">
      <c r="A63" s="556"/>
      <c r="B63" s="556"/>
      <c r="C63" s="556"/>
      <c r="D63" s="556"/>
      <c r="E63" s="556"/>
      <c r="F63" s="556"/>
      <c r="G63" s="556"/>
    </row>
    <row r="64" spans="1:7" ht="15">
      <c r="A64" s="556"/>
      <c r="B64" s="556"/>
      <c r="C64" s="556"/>
      <c r="D64" s="556"/>
      <c r="E64" s="556"/>
      <c r="F64" s="556"/>
      <c r="G64" s="556"/>
    </row>
    <row r="65" spans="1:7" ht="15">
      <c r="A65" s="556"/>
      <c r="B65" s="556"/>
      <c r="C65" s="556"/>
      <c r="D65" s="556"/>
      <c r="E65" s="556"/>
      <c r="F65" s="556"/>
      <c r="G65" s="556"/>
    </row>
    <row r="66" spans="1:7" ht="15">
      <c r="A66" s="556"/>
      <c r="B66" s="556"/>
      <c r="C66" s="556"/>
      <c r="D66" s="556"/>
      <c r="E66" s="556"/>
      <c r="F66" s="556"/>
      <c r="G66" s="556"/>
    </row>
    <row r="67" spans="1:7" ht="15">
      <c r="A67" s="556"/>
      <c r="B67" s="556"/>
      <c r="C67" s="556"/>
      <c r="D67" s="556"/>
      <c r="E67" s="556"/>
      <c r="F67" s="556"/>
      <c r="G67" s="556"/>
    </row>
    <row r="68" spans="1:7" ht="15">
      <c r="A68" s="556"/>
      <c r="B68" s="556"/>
      <c r="C68" s="556"/>
      <c r="D68" s="556"/>
      <c r="E68" s="556"/>
      <c r="F68" s="556"/>
      <c r="G68" s="556"/>
    </row>
    <row r="69" spans="1:7" ht="15">
      <c r="A69" s="556"/>
      <c r="B69" s="556"/>
      <c r="C69" s="556"/>
      <c r="D69" s="556"/>
      <c r="E69" s="556"/>
      <c r="F69" s="556"/>
      <c r="G69" s="556"/>
    </row>
  </sheetData>
  <sheetProtection/>
  <mergeCells count="5">
    <mergeCell ref="A2:H2"/>
    <mergeCell ref="A3:H3"/>
    <mergeCell ref="A4:H4"/>
    <mergeCell ref="B7:B8"/>
    <mergeCell ref="C7:H7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11"/>
  </sheetPr>
  <dimension ref="A1:H70"/>
  <sheetViews>
    <sheetView zoomScalePageLayoutView="0" workbookViewId="0" topLeftCell="A1">
      <selection activeCell="K18" sqref="K18"/>
    </sheetView>
  </sheetViews>
  <sheetFormatPr defaultColWidth="8.796875" defaultRowHeight="15"/>
  <cols>
    <col min="1" max="1" width="14" style="10" bestFit="1" customWidth="1"/>
    <col min="2" max="2" width="6.19921875" style="10" customWidth="1"/>
    <col min="3" max="3" width="5.3984375" style="10" customWidth="1"/>
    <col min="4" max="4" width="4.09765625" style="10" customWidth="1"/>
    <col min="5" max="5" width="6.19921875" style="10" customWidth="1"/>
    <col min="6" max="6" width="4.69921875" style="10" customWidth="1"/>
    <col min="7" max="7" width="5.59765625" style="10" customWidth="1"/>
    <col min="8" max="8" width="5.3984375" style="10" customWidth="1"/>
    <col min="9" max="16384" width="8.8984375" style="10" customWidth="1"/>
  </cols>
  <sheetData>
    <row r="1" ht="15">
      <c r="A1" s="8" t="s">
        <v>1105</v>
      </c>
    </row>
    <row r="2" spans="1:8" ht="24" customHeight="1">
      <c r="A2" s="645" t="s">
        <v>1171</v>
      </c>
      <c r="B2" s="645"/>
      <c r="C2" s="645"/>
      <c r="D2" s="645"/>
      <c r="E2" s="645"/>
      <c r="F2" s="645"/>
      <c r="G2" s="645"/>
      <c r="H2" s="645"/>
    </row>
    <row r="3" spans="1:8" ht="16.5">
      <c r="A3" s="657" t="s">
        <v>1165</v>
      </c>
      <c r="B3" s="657"/>
      <c r="C3" s="657"/>
      <c r="D3" s="657"/>
      <c r="E3" s="657"/>
      <c r="F3" s="657"/>
      <c r="G3" s="657"/>
      <c r="H3" s="657"/>
    </row>
    <row r="4" spans="1:8" ht="15.75">
      <c r="A4" s="691" t="s">
        <v>1172</v>
      </c>
      <c r="B4" s="691"/>
      <c r="C4" s="691"/>
      <c r="D4" s="691"/>
      <c r="E4" s="691"/>
      <c r="F4" s="691"/>
      <c r="G4" s="691"/>
      <c r="H4" s="691"/>
    </row>
    <row r="5" spans="1:8" ht="9.75" customHeight="1">
      <c r="A5" s="557"/>
      <c r="B5" s="557"/>
      <c r="C5" s="557"/>
      <c r="D5" s="557"/>
      <c r="E5" s="557"/>
      <c r="F5" s="557"/>
      <c r="G5" s="557"/>
      <c r="H5" s="557"/>
    </row>
    <row r="6" spans="1:8" ht="16.5" customHeight="1">
      <c r="A6" s="8"/>
      <c r="B6" s="8"/>
      <c r="C6" s="8"/>
      <c r="D6" s="8"/>
      <c r="G6" s="216"/>
      <c r="H6" s="49" t="s">
        <v>1115</v>
      </c>
    </row>
    <row r="7" spans="1:8" ht="15" customHeight="1">
      <c r="A7" s="573"/>
      <c r="B7" s="652" t="s">
        <v>257</v>
      </c>
      <c r="C7" s="686" t="s">
        <v>23</v>
      </c>
      <c r="D7" s="688"/>
      <c r="E7" s="688"/>
      <c r="F7" s="688"/>
      <c r="G7" s="703"/>
      <c r="H7" s="704"/>
    </row>
    <row r="8" spans="1:8" ht="51">
      <c r="A8" s="93"/>
      <c r="B8" s="702"/>
      <c r="C8" s="90" t="s">
        <v>1111</v>
      </c>
      <c r="D8" s="90" t="s">
        <v>1112</v>
      </c>
      <c r="E8" s="90" t="s">
        <v>1167</v>
      </c>
      <c r="F8" s="90" t="s">
        <v>1168</v>
      </c>
      <c r="G8" s="90" t="s">
        <v>1169</v>
      </c>
      <c r="H8" s="90" t="s">
        <v>1170</v>
      </c>
    </row>
    <row r="9" spans="1:8" ht="24.75" customHeight="1">
      <c r="A9" s="245" t="s">
        <v>237</v>
      </c>
      <c r="B9" s="582">
        <f aca="true" t="shared" si="0" ref="B9:H9">SUM(B10:B24)</f>
        <v>12241</v>
      </c>
      <c r="C9" s="582">
        <f t="shared" si="0"/>
        <v>2015</v>
      </c>
      <c r="D9" s="582">
        <f t="shared" si="0"/>
        <v>130</v>
      </c>
      <c r="E9" s="582">
        <f t="shared" si="0"/>
        <v>4708</v>
      </c>
      <c r="F9" s="582">
        <f t="shared" si="0"/>
        <v>329</v>
      </c>
      <c r="G9" s="582">
        <f t="shared" si="0"/>
        <v>3915</v>
      </c>
      <c r="H9" s="582">
        <f t="shared" si="0"/>
        <v>1144</v>
      </c>
    </row>
    <row r="10" spans="1:8" ht="18" customHeight="1">
      <c r="A10" s="217" t="s">
        <v>365</v>
      </c>
      <c r="B10" s="473">
        <f>C10+D10+E10+F10+G10+H10</f>
        <v>2970</v>
      </c>
      <c r="C10" s="473">
        <v>291</v>
      </c>
      <c r="D10" s="473">
        <v>65</v>
      </c>
      <c r="E10" s="473">
        <v>1253</v>
      </c>
      <c r="F10" s="473">
        <v>96</v>
      </c>
      <c r="G10" s="475">
        <v>875</v>
      </c>
      <c r="H10" s="473">
        <v>390</v>
      </c>
    </row>
    <row r="11" spans="1:8" ht="18" customHeight="1">
      <c r="A11" s="217" t="s">
        <v>366</v>
      </c>
      <c r="B11" s="473">
        <f>C11+D11+E11+F11+G11+H11</f>
        <v>1914</v>
      </c>
      <c r="C11" s="473">
        <v>344</v>
      </c>
      <c r="D11" s="473">
        <v>25</v>
      </c>
      <c r="E11" s="473">
        <v>744</v>
      </c>
      <c r="F11" s="473">
        <v>34</v>
      </c>
      <c r="G11" s="475">
        <v>540</v>
      </c>
      <c r="H11" s="473">
        <v>227</v>
      </c>
    </row>
    <row r="12" spans="1:8" ht="18" customHeight="1">
      <c r="A12" s="217" t="s">
        <v>367</v>
      </c>
      <c r="B12" s="473">
        <f>C12+E12+F12+G12+H12</f>
        <v>260</v>
      </c>
      <c r="C12" s="473">
        <v>10</v>
      </c>
      <c r="D12" s="586" t="s">
        <v>29</v>
      </c>
      <c r="E12" s="473">
        <v>112</v>
      </c>
      <c r="F12" s="473">
        <v>3</v>
      </c>
      <c r="G12" s="475">
        <v>119</v>
      </c>
      <c r="H12" s="473">
        <v>16</v>
      </c>
    </row>
    <row r="13" spans="1:8" ht="18" customHeight="1">
      <c r="A13" s="217" t="s">
        <v>368</v>
      </c>
      <c r="B13" s="473">
        <f>C13+E13+F13+G13+H13</f>
        <v>353</v>
      </c>
      <c r="C13" s="473">
        <v>99</v>
      </c>
      <c r="D13" s="586" t="s">
        <v>29</v>
      </c>
      <c r="E13" s="473">
        <v>124</v>
      </c>
      <c r="F13" s="473">
        <v>2</v>
      </c>
      <c r="G13" s="475">
        <v>98</v>
      </c>
      <c r="H13" s="473">
        <v>30</v>
      </c>
    </row>
    <row r="14" spans="1:8" ht="18" customHeight="1">
      <c r="A14" s="217" t="s">
        <v>369</v>
      </c>
      <c r="B14" s="473">
        <f>C14+E14+F14+G14+H14</f>
        <v>350</v>
      </c>
      <c r="C14" s="473">
        <v>35</v>
      </c>
      <c r="D14" s="586" t="s">
        <v>29</v>
      </c>
      <c r="E14" s="473">
        <v>134</v>
      </c>
      <c r="F14" s="473">
        <v>3</v>
      </c>
      <c r="G14" s="475">
        <v>155</v>
      </c>
      <c r="H14" s="473">
        <v>23</v>
      </c>
    </row>
    <row r="15" spans="1:8" ht="18" customHeight="1">
      <c r="A15" s="217" t="s">
        <v>370</v>
      </c>
      <c r="B15" s="473">
        <f>C15+E15+F15+G15+H15</f>
        <v>129</v>
      </c>
      <c r="C15" s="473">
        <v>25</v>
      </c>
      <c r="D15" s="586" t="s">
        <v>29</v>
      </c>
      <c r="E15" s="473">
        <v>32</v>
      </c>
      <c r="F15" s="473">
        <v>3</v>
      </c>
      <c r="G15" s="475">
        <v>63</v>
      </c>
      <c r="H15" s="473">
        <v>6</v>
      </c>
    </row>
    <row r="16" spans="1:8" ht="18" customHeight="1">
      <c r="A16" s="217" t="s">
        <v>371</v>
      </c>
      <c r="B16" s="473">
        <f>C16+D16+E16+F16+G16+H16</f>
        <v>1363</v>
      </c>
      <c r="C16" s="473">
        <v>284</v>
      </c>
      <c r="D16" s="473">
        <v>19</v>
      </c>
      <c r="E16" s="473">
        <v>414</v>
      </c>
      <c r="F16" s="473">
        <v>52</v>
      </c>
      <c r="G16" s="475">
        <v>496</v>
      </c>
      <c r="H16" s="473">
        <v>98</v>
      </c>
    </row>
    <row r="17" spans="1:8" ht="18" customHeight="1">
      <c r="A17" s="217" t="s">
        <v>372</v>
      </c>
      <c r="B17" s="473">
        <f>C17+D17+E17+F17+G17+H17</f>
        <v>764</v>
      </c>
      <c r="C17" s="473">
        <v>239</v>
      </c>
      <c r="D17" s="473">
        <v>6</v>
      </c>
      <c r="E17" s="473">
        <v>248</v>
      </c>
      <c r="F17" s="473">
        <v>24</v>
      </c>
      <c r="G17" s="475">
        <v>185</v>
      </c>
      <c r="H17" s="473">
        <v>62</v>
      </c>
    </row>
    <row r="18" spans="1:8" ht="18" customHeight="1">
      <c r="A18" s="217" t="s">
        <v>373</v>
      </c>
      <c r="B18" s="473">
        <f>C18+D18+E18+F18+G18+H18</f>
        <v>561</v>
      </c>
      <c r="C18" s="473">
        <v>47</v>
      </c>
      <c r="D18" s="475">
        <v>15</v>
      </c>
      <c r="E18" s="473">
        <v>246</v>
      </c>
      <c r="F18" s="473">
        <v>19</v>
      </c>
      <c r="G18" s="475">
        <v>166</v>
      </c>
      <c r="H18" s="473">
        <v>68</v>
      </c>
    </row>
    <row r="19" spans="1:8" ht="18" customHeight="1">
      <c r="A19" s="217" t="s">
        <v>374</v>
      </c>
      <c r="B19" s="473">
        <f aca="true" t="shared" si="1" ref="B19:B24">C19+E19+F19+G19+H19</f>
        <v>701</v>
      </c>
      <c r="C19" s="473">
        <v>52</v>
      </c>
      <c r="D19" s="586" t="s">
        <v>29</v>
      </c>
      <c r="E19" s="473">
        <v>295</v>
      </c>
      <c r="F19" s="201">
        <v>0</v>
      </c>
      <c r="G19" s="475">
        <v>285</v>
      </c>
      <c r="H19" s="473">
        <v>69</v>
      </c>
    </row>
    <row r="20" spans="1:8" ht="18" customHeight="1">
      <c r="A20" s="217" t="s">
        <v>375</v>
      </c>
      <c r="B20" s="473">
        <f t="shared" si="1"/>
        <v>365</v>
      </c>
      <c r="C20" s="473">
        <v>76</v>
      </c>
      <c r="D20" s="586" t="s">
        <v>29</v>
      </c>
      <c r="E20" s="473">
        <v>78</v>
      </c>
      <c r="F20" s="473">
        <v>15</v>
      </c>
      <c r="G20" s="475">
        <v>176</v>
      </c>
      <c r="H20" s="473">
        <v>20</v>
      </c>
    </row>
    <row r="21" spans="1:8" ht="18" customHeight="1">
      <c r="A21" s="217" t="s">
        <v>376</v>
      </c>
      <c r="B21" s="473">
        <f t="shared" si="1"/>
        <v>514</v>
      </c>
      <c r="C21" s="473">
        <v>152</v>
      </c>
      <c r="D21" s="586" t="s">
        <v>29</v>
      </c>
      <c r="E21" s="473">
        <v>148</v>
      </c>
      <c r="F21" s="201">
        <v>0</v>
      </c>
      <c r="G21" s="475">
        <v>204</v>
      </c>
      <c r="H21" s="473">
        <v>10</v>
      </c>
    </row>
    <row r="22" spans="1:8" ht="18" customHeight="1">
      <c r="A22" s="217" t="s">
        <v>377</v>
      </c>
      <c r="B22" s="473">
        <f t="shared" si="1"/>
        <v>778</v>
      </c>
      <c r="C22" s="473">
        <v>104</v>
      </c>
      <c r="D22" s="586" t="s">
        <v>29</v>
      </c>
      <c r="E22" s="473">
        <v>308</v>
      </c>
      <c r="F22" s="473">
        <v>43</v>
      </c>
      <c r="G22" s="475">
        <v>256</v>
      </c>
      <c r="H22" s="473">
        <v>67</v>
      </c>
    </row>
    <row r="23" spans="1:8" ht="18" customHeight="1">
      <c r="A23" s="217" t="s">
        <v>378</v>
      </c>
      <c r="B23" s="473">
        <f t="shared" si="1"/>
        <v>333</v>
      </c>
      <c r="C23" s="473">
        <v>35</v>
      </c>
      <c r="D23" s="586" t="s">
        <v>29</v>
      </c>
      <c r="E23" s="473">
        <v>156</v>
      </c>
      <c r="F23" s="473">
        <v>6</v>
      </c>
      <c r="G23" s="475">
        <v>103</v>
      </c>
      <c r="H23" s="473">
        <v>33</v>
      </c>
    </row>
    <row r="24" spans="1:8" ht="18" customHeight="1">
      <c r="A24" s="577" t="s">
        <v>379</v>
      </c>
      <c r="B24" s="583">
        <f t="shared" si="1"/>
        <v>886</v>
      </c>
      <c r="C24" s="583">
        <v>222</v>
      </c>
      <c r="D24" s="587" t="s">
        <v>29</v>
      </c>
      <c r="E24" s="583">
        <v>416</v>
      </c>
      <c r="F24" s="583">
        <v>29</v>
      </c>
      <c r="G24" s="584">
        <v>194</v>
      </c>
      <c r="H24" s="583">
        <v>25</v>
      </c>
    </row>
    <row r="25" spans="1:8" ht="15">
      <c r="A25" s="556"/>
      <c r="B25" s="585"/>
      <c r="C25" s="585"/>
      <c r="D25" s="585"/>
      <c r="E25" s="585"/>
      <c r="F25" s="585"/>
      <c r="G25" s="585"/>
      <c r="H25" s="585"/>
    </row>
    <row r="26" spans="1:8" ht="15">
      <c r="A26" s="572"/>
      <c r="B26" s="585"/>
      <c r="C26" s="585"/>
      <c r="D26" s="585"/>
      <c r="E26" s="585"/>
      <c r="F26" s="585"/>
      <c r="G26" s="585"/>
      <c r="H26" s="509"/>
    </row>
    <row r="27" spans="1:8" ht="15">
      <c r="A27" s="556"/>
      <c r="B27" s="585"/>
      <c r="C27" s="585"/>
      <c r="D27" s="585"/>
      <c r="E27" s="585"/>
      <c r="F27" s="585"/>
      <c r="G27" s="585"/>
      <c r="H27" s="509"/>
    </row>
    <row r="28" spans="1:8" ht="15">
      <c r="A28" s="556"/>
      <c r="B28" s="585"/>
      <c r="C28" s="585"/>
      <c r="D28" s="585"/>
      <c r="E28" s="585"/>
      <c r="F28" s="585"/>
      <c r="G28" s="585"/>
      <c r="H28" s="509"/>
    </row>
    <row r="29" spans="1:8" ht="15">
      <c r="A29" s="556"/>
      <c r="B29" s="585"/>
      <c r="C29" s="585"/>
      <c r="D29" s="585"/>
      <c r="E29" s="585"/>
      <c r="F29" s="585"/>
      <c r="G29" s="585"/>
      <c r="H29" s="509"/>
    </row>
    <row r="30" spans="1:7" ht="15">
      <c r="A30" s="556"/>
      <c r="B30" s="556"/>
      <c r="C30" s="556"/>
      <c r="D30" s="556"/>
      <c r="E30" s="556"/>
      <c r="F30" s="556"/>
      <c r="G30" s="556"/>
    </row>
    <row r="31" spans="1:7" ht="15">
      <c r="A31" s="556"/>
      <c r="B31" s="556"/>
      <c r="C31" s="556"/>
      <c r="D31" s="556"/>
      <c r="E31" s="556"/>
      <c r="F31" s="556"/>
      <c r="G31" s="556"/>
    </row>
    <row r="32" spans="1:7" ht="15">
      <c r="A32" s="556"/>
      <c r="B32" s="556"/>
      <c r="C32" s="556"/>
      <c r="D32" s="556"/>
      <c r="E32" s="556"/>
      <c r="F32" s="556"/>
      <c r="G32" s="556"/>
    </row>
    <row r="33" spans="1:7" ht="15">
      <c r="A33" s="556"/>
      <c r="B33" s="556"/>
      <c r="C33" s="556"/>
      <c r="D33" s="556"/>
      <c r="E33" s="556"/>
      <c r="F33" s="556"/>
      <c r="G33" s="556"/>
    </row>
    <row r="34" spans="1:7" ht="15">
      <c r="A34" s="556"/>
      <c r="B34" s="556"/>
      <c r="C34" s="556"/>
      <c r="D34" s="556"/>
      <c r="E34" s="556"/>
      <c r="F34" s="556"/>
      <c r="G34" s="556"/>
    </row>
    <row r="35" spans="1:7" ht="15">
      <c r="A35" s="556"/>
      <c r="B35" s="556"/>
      <c r="C35" s="556"/>
      <c r="D35" s="556"/>
      <c r="E35" s="556"/>
      <c r="F35" s="556"/>
      <c r="G35" s="556"/>
    </row>
    <row r="36" spans="1:7" ht="15">
      <c r="A36" s="556"/>
      <c r="B36" s="556"/>
      <c r="C36" s="556"/>
      <c r="D36" s="556"/>
      <c r="E36" s="556"/>
      <c r="F36" s="556"/>
      <c r="G36" s="556"/>
    </row>
    <row r="37" spans="1:7" ht="15">
      <c r="A37" s="556"/>
      <c r="B37" s="556"/>
      <c r="C37" s="556"/>
      <c r="D37" s="556"/>
      <c r="E37" s="556"/>
      <c r="F37" s="556"/>
      <c r="G37" s="556"/>
    </row>
    <row r="38" spans="1:7" ht="15">
      <c r="A38" s="556"/>
      <c r="B38" s="556"/>
      <c r="C38" s="556"/>
      <c r="D38" s="556"/>
      <c r="E38" s="556"/>
      <c r="F38" s="556"/>
      <c r="G38" s="556"/>
    </row>
    <row r="39" spans="1:7" ht="15">
      <c r="A39" s="556"/>
      <c r="B39" s="556"/>
      <c r="C39" s="556"/>
      <c r="D39" s="556"/>
      <c r="E39" s="556"/>
      <c r="F39" s="556"/>
      <c r="G39" s="556"/>
    </row>
    <row r="40" spans="1:7" ht="15">
      <c r="A40" s="556"/>
      <c r="B40" s="556"/>
      <c r="C40" s="556"/>
      <c r="D40" s="556"/>
      <c r="E40" s="556"/>
      <c r="F40" s="556"/>
      <c r="G40" s="556"/>
    </row>
    <row r="41" spans="1:7" ht="15">
      <c r="A41" s="556"/>
      <c r="B41" s="556"/>
      <c r="C41" s="556"/>
      <c r="D41" s="556"/>
      <c r="E41" s="556"/>
      <c r="F41" s="556"/>
      <c r="G41" s="556"/>
    </row>
    <row r="42" spans="1:7" ht="15">
      <c r="A42" s="556"/>
      <c r="B42" s="556"/>
      <c r="C42" s="556"/>
      <c r="D42" s="556"/>
      <c r="E42" s="556"/>
      <c r="F42" s="556"/>
      <c r="G42" s="556"/>
    </row>
    <row r="43" spans="1:7" ht="15">
      <c r="A43" s="556"/>
      <c r="B43" s="556"/>
      <c r="C43" s="556"/>
      <c r="D43" s="556"/>
      <c r="E43" s="556"/>
      <c r="F43" s="556"/>
      <c r="G43" s="556"/>
    </row>
    <row r="44" spans="1:7" ht="15">
      <c r="A44" s="556"/>
      <c r="B44" s="556"/>
      <c r="C44" s="556"/>
      <c r="D44" s="556"/>
      <c r="E44" s="556"/>
      <c r="F44" s="556"/>
      <c r="G44" s="556"/>
    </row>
    <row r="45" spans="1:7" ht="15">
      <c r="A45" s="556"/>
      <c r="B45" s="556"/>
      <c r="C45" s="556"/>
      <c r="D45" s="556"/>
      <c r="E45" s="556"/>
      <c r="F45" s="556"/>
      <c r="G45" s="556"/>
    </row>
    <row r="46" spans="1:7" ht="15">
      <c r="A46" s="556"/>
      <c r="B46" s="556"/>
      <c r="C46" s="556"/>
      <c r="D46" s="556"/>
      <c r="E46" s="556"/>
      <c r="F46" s="556"/>
      <c r="G46" s="556"/>
    </row>
    <row r="47" spans="1:7" ht="15">
      <c r="A47" s="556"/>
      <c r="B47" s="556"/>
      <c r="C47" s="556"/>
      <c r="D47" s="556"/>
      <c r="E47" s="556"/>
      <c r="F47" s="556"/>
      <c r="G47" s="556"/>
    </row>
    <row r="48" spans="1:7" ht="15">
      <c r="A48" s="556"/>
      <c r="B48" s="556"/>
      <c r="C48" s="556"/>
      <c r="D48" s="556"/>
      <c r="E48" s="556"/>
      <c r="F48" s="556"/>
      <c r="G48" s="556"/>
    </row>
    <row r="49" spans="1:7" ht="15">
      <c r="A49" s="556"/>
      <c r="B49" s="556"/>
      <c r="C49" s="556"/>
      <c r="D49" s="556"/>
      <c r="E49" s="556"/>
      <c r="F49" s="556"/>
      <c r="G49" s="556"/>
    </row>
    <row r="50" spans="1:7" ht="15">
      <c r="A50" s="556"/>
      <c r="B50" s="556"/>
      <c r="C50" s="556"/>
      <c r="D50" s="556"/>
      <c r="E50" s="556"/>
      <c r="F50" s="556"/>
      <c r="G50" s="556"/>
    </row>
    <row r="51" spans="1:7" ht="15">
      <c r="A51" s="556"/>
      <c r="B51" s="556"/>
      <c r="C51" s="556"/>
      <c r="D51" s="556"/>
      <c r="E51" s="556"/>
      <c r="F51" s="556"/>
      <c r="G51" s="556"/>
    </row>
    <row r="52" spans="1:7" ht="15">
      <c r="A52" s="556"/>
      <c r="B52" s="556"/>
      <c r="C52" s="556"/>
      <c r="D52" s="556"/>
      <c r="E52" s="556"/>
      <c r="F52" s="556"/>
      <c r="G52" s="556"/>
    </row>
    <row r="53" spans="1:7" ht="15">
      <c r="A53" s="556"/>
      <c r="B53" s="556"/>
      <c r="C53" s="556"/>
      <c r="D53" s="556"/>
      <c r="E53" s="556"/>
      <c r="F53" s="556"/>
      <c r="G53" s="556"/>
    </row>
    <row r="54" spans="1:7" ht="15">
      <c r="A54" s="556"/>
      <c r="B54" s="556"/>
      <c r="C54" s="556"/>
      <c r="D54" s="556"/>
      <c r="E54" s="556"/>
      <c r="F54" s="556"/>
      <c r="G54" s="556"/>
    </row>
    <row r="55" spans="1:7" ht="15">
      <c r="A55" s="556"/>
      <c r="B55" s="556"/>
      <c r="C55" s="556"/>
      <c r="D55" s="556"/>
      <c r="E55" s="556"/>
      <c r="F55" s="556"/>
      <c r="G55" s="556"/>
    </row>
    <row r="56" spans="1:7" ht="15">
      <c r="A56" s="556"/>
      <c r="B56" s="556"/>
      <c r="C56" s="556"/>
      <c r="D56" s="556"/>
      <c r="E56" s="556"/>
      <c r="F56" s="556"/>
      <c r="G56" s="556"/>
    </row>
    <row r="57" spans="1:7" ht="15">
      <c r="A57" s="556"/>
      <c r="B57" s="556"/>
      <c r="C57" s="556"/>
      <c r="D57" s="556"/>
      <c r="E57" s="556"/>
      <c r="F57" s="556"/>
      <c r="G57" s="556"/>
    </row>
    <row r="58" spans="1:7" ht="15">
      <c r="A58" s="556"/>
      <c r="B58" s="556"/>
      <c r="C58" s="556"/>
      <c r="D58" s="556"/>
      <c r="E58" s="556"/>
      <c r="F58" s="556"/>
      <c r="G58" s="556"/>
    </row>
    <row r="59" spans="1:7" ht="15">
      <c r="A59" s="556"/>
      <c r="B59" s="556"/>
      <c r="C59" s="556"/>
      <c r="D59" s="556"/>
      <c r="E59" s="556"/>
      <c r="F59" s="556"/>
      <c r="G59" s="556"/>
    </row>
    <row r="60" spans="1:7" ht="15">
      <c r="A60" s="556"/>
      <c r="B60" s="556"/>
      <c r="C60" s="556"/>
      <c r="D60" s="556"/>
      <c r="E60" s="556"/>
      <c r="F60" s="556"/>
      <c r="G60" s="556"/>
    </row>
    <row r="61" spans="1:7" ht="15">
      <c r="A61" s="556"/>
      <c r="B61" s="556"/>
      <c r="C61" s="556"/>
      <c r="D61" s="556"/>
      <c r="E61" s="556"/>
      <c r="F61" s="556"/>
      <c r="G61" s="556"/>
    </row>
    <row r="62" spans="1:7" ht="15">
      <c r="A62" s="556"/>
      <c r="B62" s="556"/>
      <c r="C62" s="556"/>
      <c r="D62" s="556"/>
      <c r="E62" s="556"/>
      <c r="F62" s="556"/>
      <c r="G62" s="556"/>
    </row>
    <row r="63" spans="1:7" ht="15">
      <c r="A63" s="556"/>
      <c r="B63" s="556"/>
      <c r="C63" s="556"/>
      <c r="D63" s="556"/>
      <c r="E63" s="556"/>
      <c r="F63" s="556"/>
      <c r="G63" s="556"/>
    </row>
    <row r="64" spans="1:7" ht="15">
      <c r="A64" s="556"/>
      <c r="B64" s="556"/>
      <c r="C64" s="556"/>
      <c r="D64" s="556"/>
      <c r="E64" s="556"/>
      <c r="F64" s="556"/>
      <c r="G64" s="556"/>
    </row>
    <row r="65" spans="1:7" ht="15">
      <c r="A65" s="556"/>
      <c r="B65" s="556"/>
      <c r="C65" s="556"/>
      <c r="D65" s="556"/>
      <c r="E65" s="556"/>
      <c r="F65" s="556"/>
      <c r="G65" s="556"/>
    </row>
    <row r="66" spans="1:7" ht="15">
      <c r="A66" s="556"/>
      <c r="B66" s="556"/>
      <c r="C66" s="556"/>
      <c r="D66" s="556"/>
      <c r="E66" s="556"/>
      <c r="F66" s="556"/>
      <c r="G66" s="556"/>
    </row>
    <row r="67" spans="1:7" ht="15">
      <c r="A67" s="556"/>
      <c r="B67" s="556"/>
      <c r="C67" s="556"/>
      <c r="D67" s="556"/>
      <c r="E67" s="556"/>
      <c r="F67" s="556"/>
      <c r="G67" s="556"/>
    </row>
    <row r="68" spans="1:7" ht="15">
      <c r="A68" s="556"/>
      <c r="B68" s="556"/>
      <c r="C68" s="556"/>
      <c r="D68" s="556"/>
      <c r="E68" s="556"/>
      <c r="F68" s="556"/>
      <c r="G68" s="556"/>
    </row>
    <row r="69" spans="1:7" ht="15">
      <c r="A69" s="556"/>
      <c r="B69" s="556"/>
      <c r="C69" s="556"/>
      <c r="D69" s="556"/>
      <c r="E69" s="556"/>
      <c r="F69" s="556"/>
      <c r="G69" s="556"/>
    </row>
    <row r="70" spans="1:7" ht="15">
      <c r="A70" s="556"/>
      <c r="B70" s="556"/>
      <c r="C70" s="556"/>
      <c r="D70" s="556"/>
      <c r="E70" s="556"/>
      <c r="F70" s="556"/>
      <c r="G70" s="556"/>
    </row>
  </sheetData>
  <sheetProtection/>
  <mergeCells count="5">
    <mergeCell ref="A4:H4"/>
    <mergeCell ref="B7:B8"/>
    <mergeCell ref="C7:H7"/>
    <mergeCell ref="A2:H2"/>
    <mergeCell ref="A3:H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2"/>
  <headerFooter alignWithMargins="0">
    <oddFooter>&amp;L&amp;"Arial Narrow,Italic"&amp;9NIÊN GIÁM THỐNG KÊ HUYỆN TRI TÔN 2012&amp;R&amp;"Arial,Regular"&amp;9Trang &amp;P+76&amp;]</oddFooter>
  </headerFooter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:D2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spans="1:4" ht="17.25">
      <c r="A1" s="705" t="s">
        <v>830</v>
      </c>
      <c r="B1" s="705"/>
      <c r="C1" s="705"/>
      <c r="D1" s="705"/>
    </row>
    <row r="2" spans="1:4" ht="17.25">
      <c r="A2" s="705" t="s">
        <v>1152</v>
      </c>
      <c r="B2" s="705"/>
      <c r="C2" s="705"/>
      <c r="D2" s="705"/>
    </row>
    <row r="3" spans="1:4" ht="9.75" customHeight="1">
      <c r="A3" s="451"/>
      <c r="B3" s="451"/>
      <c r="C3" s="451"/>
      <c r="D3" s="451"/>
    </row>
    <row r="4" spans="1:4" ht="12.75">
      <c r="A4" s="706" t="s">
        <v>1061</v>
      </c>
      <c r="B4" s="706"/>
      <c r="C4" s="706"/>
      <c r="D4" s="706"/>
    </row>
    <row r="5" ht="9.75" customHeight="1"/>
    <row r="6" spans="1:4" ht="18.75" customHeight="1">
      <c r="A6" s="226" t="s">
        <v>831</v>
      </c>
      <c r="B6" s="226" t="s">
        <v>832</v>
      </c>
      <c r="C6" s="226" t="s">
        <v>833</v>
      </c>
      <c r="D6" s="226" t="s">
        <v>361</v>
      </c>
    </row>
    <row r="7" spans="1:4" ht="7.5" customHeight="1">
      <c r="A7" s="227"/>
      <c r="B7" s="227"/>
      <c r="C7" s="227"/>
      <c r="D7" s="227"/>
    </row>
    <row r="8" spans="1:4" ht="19.5" customHeight="1">
      <c r="A8" s="228"/>
      <c r="B8" s="229" t="s">
        <v>834</v>
      </c>
      <c r="C8" s="230"/>
      <c r="D8" s="230"/>
    </row>
    <row r="9" spans="1:4" ht="19.5" customHeight="1">
      <c r="A9" s="231" t="s">
        <v>68</v>
      </c>
      <c r="B9" s="81" t="s">
        <v>835</v>
      </c>
      <c r="C9" s="82"/>
      <c r="D9" s="82"/>
    </row>
    <row r="10" spans="1:5" ht="15" customHeight="1">
      <c r="A10" s="93"/>
      <c r="B10" s="93"/>
      <c r="C10" s="221" t="s">
        <v>46</v>
      </c>
      <c r="D10" s="166" t="s">
        <v>836</v>
      </c>
      <c r="E10" s="87" t="s">
        <v>83</v>
      </c>
    </row>
    <row r="11" spans="1:5" ht="15" customHeight="1">
      <c r="A11" s="93"/>
      <c r="B11" s="93"/>
      <c r="C11" s="221" t="s">
        <v>47</v>
      </c>
      <c r="D11" s="166" t="s">
        <v>837</v>
      </c>
      <c r="E11" s="87" t="s">
        <v>84</v>
      </c>
    </row>
    <row r="12" spans="1:5" ht="15" customHeight="1">
      <c r="A12" s="93"/>
      <c r="B12" s="93"/>
      <c r="C12" s="221" t="s">
        <v>48</v>
      </c>
      <c r="D12" s="166" t="s">
        <v>838</v>
      </c>
      <c r="E12" s="87" t="s">
        <v>85</v>
      </c>
    </row>
    <row r="13" spans="1:5" ht="15" customHeight="1">
      <c r="A13" s="93"/>
      <c r="B13" s="93"/>
      <c r="C13" s="221" t="s">
        <v>49</v>
      </c>
      <c r="D13" s="166" t="s">
        <v>839</v>
      </c>
      <c r="E13" s="87" t="s">
        <v>86</v>
      </c>
    </row>
    <row r="14" spans="1:5" ht="15" customHeight="1">
      <c r="A14" s="93"/>
      <c r="B14" s="93"/>
      <c r="C14" s="221" t="s">
        <v>50</v>
      </c>
      <c r="D14" s="166" t="s">
        <v>840</v>
      </c>
      <c r="E14" s="87"/>
    </row>
    <row r="15" spans="1:5" ht="15" customHeight="1">
      <c r="A15" s="93"/>
      <c r="B15" s="93"/>
      <c r="C15" s="221" t="s">
        <v>51</v>
      </c>
      <c r="D15" s="166" t="s">
        <v>841</v>
      </c>
      <c r="E15" s="87"/>
    </row>
    <row r="16" spans="1:5" ht="19.5" customHeight="1">
      <c r="A16" s="231" t="s">
        <v>69</v>
      </c>
      <c r="B16" s="81" t="s">
        <v>842</v>
      </c>
      <c r="C16" s="82"/>
      <c r="D16" s="166"/>
      <c r="E16" s="87"/>
    </row>
    <row r="17" spans="1:5" ht="15" customHeight="1">
      <c r="A17" s="93"/>
      <c r="B17" s="93"/>
      <c r="C17" s="221" t="s">
        <v>46</v>
      </c>
      <c r="D17" s="166" t="s">
        <v>843</v>
      </c>
      <c r="E17" s="87" t="s">
        <v>87</v>
      </c>
    </row>
    <row r="18" spans="1:5" ht="15" customHeight="1">
      <c r="A18" s="93"/>
      <c r="B18" s="93"/>
      <c r="C18" s="221" t="s">
        <v>47</v>
      </c>
      <c r="D18" s="166" t="s">
        <v>844</v>
      </c>
      <c r="E18" s="87" t="s">
        <v>88</v>
      </c>
    </row>
    <row r="19" spans="1:5" ht="15" customHeight="1">
      <c r="A19" s="93"/>
      <c r="B19" s="93"/>
      <c r="C19" s="221" t="s">
        <v>48</v>
      </c>
      <c r="D19" s="166" t="s">
        <v>845</v>
      </c>
      <c r="E19" s="87" t="s">
        <v>89</v>
      </c>
    </row>
    <row r="20" spans="1:5" ht="15" customHeight="1">
      <c r="A20" s="93"/>
      <c r="B20" s="93"/>
      <c r="C20" s="221" t="s">
        <v>49</v>
      </c>
      <c r="D20" s="166" t="s">
        <v>846</v>
      </c>
      <c r="E20" s="87" t="s">
        <v>90</v>
      </c>
    </row>
    <row r="21" spans="1:5" ht="15" customHeight="1">
      <c r="A21" s="93"/>
      <c r="B21" s="93"/>
      <c r="C21" s="221" t="s">
        <v>50</v>
      </c>
      <c r="D21" s="166" t="s">
        <v>849</v>
      </c>
      <c r="E21" s="87" t="s">
        <v>91</v>
      </c>
    </row>
    <row r="22" spans="1:5" ht="15" customHeight="1">
      <c r="A22" s="93"/>
      <c r="B22" s="93"/>
      <c r="C22" s="221" t="s">
        <v>51</v>
      </c>
      <c r="D22" s="166" t="s">
        <v>847</v>
      </c>
      <c r="E22" s="87" t="s">
        <v>92</v>
      </c>
    </row>
    <row r="23" spans="1:5" ht="15" customHeight="1">
      <c r="A23" s="93"/>
      <c r="B23" s="93"/>
      <c r="C23" s="221" t="s">
        <v>52</v>
      </c>
      <c r="D23" s="166" t="s">
        <v>848</v>
      </c>
      <c r="E23" s="87" t="s">
        <v>51</v>
      </c>
    </row>
    <row r="24" spans="1:5" ht="19.5" customHeight="1">
      <c r="A24" s="231" t="s">
        <v>70</v>
      </c>
      <c r="B24" s="81" t="s">
        <v>850</v>
      </c>
      <c r="C24" s="82"/>
      <c r="D24" s="166"/>
      <c r="E24" s="87"/>
    </row>
    <row r="25" spans="1:5" ht="15" customHeight="1">
      <c r="A25" s="93"/>
      <c r="B25" s="93"/>
      <c r="C25" s="221" t="s">
        <v>46</v>
      </c>
      <c r="D25" s="166" t="s">
        <v>851</v>
      </c>
      <c r="E25" s="87" t="s">
        <v>93</v>
      </c>
    </row>
    <row r="26" spans="1:5" ht="15" customHeight="1">
      <c r="A26" s="93"/>
      <c r="B26" s="93"/>
      <c r="C26" s="221" t="s">
        <v>47</v>
      </c>
      <c r="D26" s="166" t="s">
        <v>852</v>
      </c>
      <c r="E26" s="87" t="s">
        <v>52</v>
      </c>
    </row>
    <row r="27" spans="1:5" ht="15" customHeight="1">
      <c r="A27" s="93"/>
      <c r="B27" s="93"/>
      <c r="C27" s="221" t="s">
        <v>48</v>
      </c>
      <c r="D27" s="166" t="s">
        <v>853</v>
      </c>
      <c r="E27" s="87" t="s">
        <v>94</v>
      </c>
    </row>
    <row r="28" spans="1:5" ht="15" customHeight="1">
      <c r="A28" s="93"/>
      <c r="B28" s="93"/>
      <c r="C28" s="221" t="s">
        <v>49</v>
      </c>
      <c r="D28" s="166" t="s">
        <v>854</v>
      </c>
      <c r="E28" s="87" t="s">
        <v>95</v>
      </c>
    </row>
    <row r="29" spans="1:5" ht="19.5" customHeight="1">
      <c r="A29" s="231" t="s">
        <v>71</v>
      </c>
      <c r="B29" s="81" t="s">
        <v>855</v>
      </c>
      <c r="C29" s="82"/>
      <c r="D29" s="166"/>
      <c r="E29" s="87"/>
    </row>
    <row r="30" spans="1:5" ht="15" customHeight="1">
      <c r="A30" s="93"/>
      <c r="B30" s="93"/>
      <c r="C30" s="221" t="s">
        <v>46</v>
      </c>
      <c r="D30" s="166" t="s">
        <v>856</v>
      </c>
      <c r="E30" s="87" t="s">
        <v>96</v>
      </c>
    </row>
    <row r="31" spans="1:5" ht="15" customHeight="1">
      <c r="A31" s="93"/>
      <c r="B31" s="93"/>
      <c r="C31" s="221" t="s">
        <v>47</v>
      </c>
      <c r="D31" s="166" t="s">
        <v>857</v>
      </c>
      <c r="E31" s="87" t="s">
        <v>97</v>
      </c>
    </row>
    <row r="32" spans="1:5" ht="15" customHeight="1">
      <c r="A32" s="68"/>
      <c r="B32" s="68"/>
      <c r="C32" s="632" t="s">
        <v>48</v>
      </c>
      <c r="D32" s="615" t="s">
        <v>858</v>
      </c>
      <c r="E32" s="87" t="s">
        <v>98</v>
      </c>
    </row>
    <row r="33" spans="1:5" ht="17.25" customHeight="1" hidden="1">
      <c r="A33" s="231" t="s">
        <v>72</v>
      </c>
      <c r="B33" s="81" t="s">
        <v>859</v>
      </c>
      <c r="C33" s="82"/>
      <c r="D33" s="166"/>
      <c r="E33" s="87"/>
    </row>
    <row r="34" spans="1:5" ht="15" customHeight="1" hidden="1">
      <c r="A34" s="93"/>
      <c r="B34" s="93"/>
      <c r="C34" s="221" t="s">
        <v>46</v>
      </c>
      <c r="D34" s="166" t="s">
        <v>851</v>
      </c>
      <c r="E34" s="87" t="s">
        <v>99</v>
      </c>
    </row>
    <row r="35" spans="1:5" ht="15" customHeight="1" hidden="1">
      <c r="A35" s="93"/>
      <c r="B35" s="93"/>
      <c r="C35" s="221" t="s">
        <v>47</v>
      </c>
      <c r="D35" s="166" t="s">
        <v>860</v>
      </c>
      <c r="E35" s="87" t="s">
        <v>100</v>
      </c>
    </row>
    <row r="36" spans="1:5" ht="15" customHeight="1" hidden="1">
      <c r="A36" s="93"/>
      <c r="B36" s="93"/>
      <c r="C36" s="221" t="s">
        <v>48</v>
      </c>
      <c r="D36" s="166" t="s">
        <v>861</v>
      </c>
      <c r="E36" s="87" t="s">
        <v>101</v>
      </c>
    </row>
    <row r="37" spans="1:5" ht="15" customHeight="1" hidden="1">
      <c r="A37" s="93"/>
      <c r="B37" s="93"/>
      <c r="C37" s="221" t="s">
        <v>49</v>
      </c>
      <c r="D37" s="166" t="s">
        <v>862</v>
      </c>
      <c r="E37" s="87" t="s">
        <v>102</v>
      </c>
    </row>
    <row r="38" spans="1:5" ht="17.25" customHeight="1" hidden="1">
      <c r="A38" s="231" t="s">
        <v>73</v>
      </c>
      <c r="B38" s="81" t="s">
        <v>863</v>
      </c>
      <c r="C38" s="82"/>
      <c r="D38" s="166"/>
      <c r="E38" s="87"/>
    </row>
    <row r="39" spans="1:5" ht="15" customHeight="1" hidden="1">
      <c r="A39" s="93"/>
      <c r="B39" s="93"/>
      <c r="C39" s="221" t="s">
        <v>46</v>
      </c>
      <c r="D39" s="166" t="s">
        <v>864</v>
      </c>
      <c r="E39" s="87" t="s">
        <v>103</v>
      </c>
    </row>
    <row r="40" spans="1:5" ht="15" customHeight="1" hidden="1">
      <c r="A40" s="93"/>
      <c r="B40" s="93"/>
      <c r="C40" s="221" t="s">
        <v>47</v>
      </c>
      <c r="D40" s="166" t="s">
        <v>865</v>
      </c>
      <c r="E40" s="87" t="s">
        <v>104</v>
      </c>
    </row>
    <row r="41" spans="1:5" ht="15" customHeight="1" hidden="1">
      <c r="A41" s="93"/>
      <c r="B41" s="93"/>
      <c r="C41" s="221" t="s">
        <v>48</v>
      </c>
      <c r="D41" s="166" t="s">
        <v>866</v>
      </c>
      <c r="E41" s="87" t="s">
        <v>105</v>
      </c>
    </row>
    <row r="42" spans="1:5" ht="15" customHeight="1" hidden="1">
      <c r="A42" s="93"/>
      <c r="B42" s="93"/>
      <c r="C42" s="221" t="s">
        <v>49</v>
      </c>
      <c r="D42" s="166" t="s">
        <v>867</v>
      </c>
      <c r="E42" s="87" t="s">
        <v>106</v>
      </c>
    </row>
    <row r="43" spans="1:5" ht="17.25" customHeight="1" hidden="1">
      <c r="A43" s="231" t="s">
        <v>74</v>
      </c>
      <c r="B43" s="81" t="s">
        <v>869</v>
      </c>
      <c r="C43" s="82"/>
      <c r="D43" s="166"/>
      <c r="E43" s="87"/>
    </row>
    <row r="44" spans="1:5" ht="15" customHeight="1" hidden="1">
      <c r="A44" s="93"/>
      <c r="B44" s="93"/>
      <c r="C44" s="221" t="s">
        <v>46</v>
      </c>
      <c r="D44" s="166" t="s">
        <v>868</v>
      </c>
      <c r="E44" s="87" t="s">
        <v>107</v>
      </c>
    </row>
    <row r="45" spans="1:5" ht="15" customHeight="1" hidden="1">
      <c r="A45" s="93"/>
      <c r="B45" s="93"/>
      <c r="C45" s="221" t="s">
        <v>47</v>
      </c>
      <c r="D45" s="166" t="s">
        <v>870</v>
      </c>
      <c r="E45" s="87" t="s">
        <v>108</v>
      </c>
    </row>
    <row r="46" spans="1:5" ht="15" customHeight="1" hidden="1">
      <c r="A46" s="93"/>
      <c r="B46" s="93"/>
      <c r="C46" s="221" t="s">
        <v>48</v>
      </c>
      <c r="D46" s="166" t="s">
        <v>871</v>
      </c>
      <c r="E46" s="87" t="s">
        <v>109</v>
      </c>
    </row>
    <row r="47" spans="1:5" ht="15" customHeight="1" hidden="1">
      <c r="A47" s="93"/>
      <c r="B47" s="93"/>
      <c r="C47" s="221" t="s">
        <v>49</v>
      </c>
      <c r="D47" s="166" t="s">
        <v>872</v>
      </c>
      <c r="E47" s="87" t="s">
        <v>110</v>
      </c>
    </row>
    <row r="48" spans="1:5" ht="15" customHeight="1" hidden="1">
      <c r="A48" s="93"/>
      <c r="B48" s="93"/>
      <c r="C48" s="221" t="s">
        <v>50</v>
      </c>
      <c r="D48" s="166" t="s">
        <v>873</v>
      </c>
      <c r="E48" s="87" t="s">
        <v>111</v>
      </c>
    </row>
    <row r="49" spans="1:5" ht="15" customHeight="1" hidden="1">
      <c r="A49" s="93"/>
      <c r="B49" s="93"/>
      <c r="C49" s="221" t="s">
        <v>51</v>
      </c>
      <c r="D49" s="166" t="s">
        <v>874</v>
      </c>
      <c r="E49" s="87" t="s">
        <v>112</v>
      </c>
    </row>
    <row r="50" spans="1:5" ht="15" customHeight="1" hidden="1">
      <c r="A50" s="93"/>
      <c r="B50" s="93"/>
      <c r="C50" s="221" t="s">
        <v>52</v>
      </c>
      <c r="D50" s="166" t="s">
        <v>875</v>
      </c>
      <c r="E50" s="87" t="s">
        <v>113</v>
      </c>
    </row>
    <row r="51" spans="1:5" ht="15" customHeight="1" hidden="1">
      <c r="A51" s="93"/>
      <c r="B51" s="93"/>
      <c r="C51" s="221">
        <v>15</v>
      </c>
      <c r="D51" s="166" t="s">
        <v>876</v>
      </c>
      <c r="E51" s="232" t="s">
        <v>178</v>
      </c>
    </row>
    <row r="52" spans="1:5" ht="15" customHeight="1" hidden="1">
      <c r="A52" s="93"/>
      <c r="B52" s="93"/>
      <c r="C52" s="221">
        <v>17</v>
      </c>
      <c r="D52" s="166" t="s">
        <v>877</v>
      </c>
      <c r="E52" s="233" t="s">
        <v>178</v>
      </c>
    </row>
    <row r="53" spans="1:5" ht="19.5" customHeight="1" hidden="1">
      <c r="A53" s="231" t="s">
        <v>75</v>
      </c>
      <c r="B53" s="81" t="s">
        <v>878</v>
      </c>
      <c r="C53" s="82"/>
      <c r="D53" s="166"/>
      <c r="E53" s="87"/>
    </row>
    <row r="54" spans="1:5" ht="15" customHeight="1" hidden="1">
      <c r="A54" s="93"/>
      <c r="B54" s="93"/>
      <c r="C54" s="221" t="s">
        <v>46</v>
      </c>
      <c r="D54" s="166" t="s">
        <v>879</v>
      </c>
      <c r="E54" s="87" t="s">
        <v>114</v>
      </c>
    </row>
    <row r="55" spans="1:5" ht="15" customHeight="1" hidden="1">
      <c r="A55" s="93"/>
      <c r="B55" s="93"/>
      <c r="C55" s="221" t="s">
        <v>47</v>
      </c>
      <c r="D55" s="166" t="s">
        <v>880</v>
      </c>
      <c r="E55" s="87" t="s">
        <v>115</v>
      </c>
    </row>
    <row r="56" spans="1:5" ht="15" customHeight="1" hidden="1">
      <c r="A56" s="93"/>
      <c r="B56" s="93"/>
      <c r="C56" s="221" t="s">
        <v>48</v>
      </c>
      <c r="D56" s="166" t="s">
        <v>881</v>
      </c>
      <c r="E56" s="87" t="s">
        <v>116</v>
      </c>
    </row>
    <row r="57" spans="1:5" ht="15" customHeight="1" hidden="1">
      <c r="A57" s="93"/>
      <c r="B57" s="93"/>
      <c r="C57" s="221" t="s">
        <v>49</v>
      </c>
      <c r="D57" s="166" t="s">
        <v>882</v>
      </c>
      <c r="E57" s="87" t="s">
        <v>117</v>
      </c>
    </row>
    <row r="58" spans="1:5" ht="15" customHeight="1" hidden="1">
      <c r="A58" s="93"/>
      <c r="B58" s="93"/>
      <c r="C58" s="221" t="s">
        <v>50</v>
      </c>
      <c r="D58" s="166" t="s">
        <v>883</v>
      </c>
      <c r="E58" s="87" t="s">
        <v>118</v>
      </c>
    </row>
    <row r="59" spans="1:5" ht="15" customHeight="1" hidden="1">
      <c r="A59" s="93"/>
      <c r="B59" s="93"/>
      <c r="C59" s="221" t="s">
        <v>51</v>
      </c>
      <c r="D59" s="166" t="s">
        <v>884</v>
      </c>
      <c r="E59" s="87" t="s">
        <v>119</v>
      </c>
    </row>
    <row r="60" spans="1:5" ht="15" customHeight="1" hidden="1">
      <c r="A60" s="93"/>
      <c r="B60" s="93"/>
      <c r="C60" s="221" t="s">
        <v>52</v>
      </c>
      <c r="D60" s="166" t="s">
        <v>885</v>
      </c>
      <c r="E60" s="87" t="s">
        <v>120</v>
      </c>
    </row>
    <row r="61" spans="1:5" ht="15" customHeight="1" hidden="1">
      <c r="A61" s="93"/>
      <c r="B61" s="93"/>
      <c r="C61" s="234" t="s">
        <v>95</v>
      </c>
      <c r="D61" s="235" t="s">
        <v>886</v>
      </c>
      <c r="E61" s="87"/>
    </row>
    <row r="62" spans="1:5" ht="19.5" customHeight="1" hidden="1">
      <c r="A62" s="231" t="s">
        <v>76</v>
      </c>
      <c r="B62" s="81" t="s">
        <v>887</v>
      </c>
      <c r="C62" s="82"/>
      <c r="D62" s="166"/>
      <c r="E62" s="87"/>
    </row>
    <row r="63" spans="1:5" ht="15" customHeight="1" hidden="1">
      <c r="A63" s="236"/>
      <c r="B63" s="93"/>
      <c r="C63" s="221" t="s">
        <v>46</v>
      </c>
      <c r="D63" s="166" t="s">
        <v>888</v>
      </c>
      <c r="E63" s="87" t="s">
        <v>121</v>
      </c>
    </row>
    <row r="64" spans="1:5" ht="15" customHeight="1" hidden="1">
      <c r="A64" s="236"/>
      <c r="B64" s="93"/>
      <c r="C64" s="221" t="s">
        <v>47</v>
      </c>
      <c r="D64" s="166" t="s">
        <v>889</v>
      </c>
      <c r="E64" s="87" t="s">
        <v>122</v>
      </c>
    </row>
    <row r="65" spans="1:5" ht="15" customHeight="1" hidden="1">
      <c r="A65" s="236"/>
      <c r="B65" s="93"/>
      <c r="C65" s="221" t="s">
        <v>48</v>
      </c>
      <c r="D65" s="166" t="s">
        <v>890</v>
      </c>
      <c r="E65" s="87" t="s">
        <v>123</v>
      </c>
    </row>
    <row r="66" spans="1:5" ht="15" customHeight="1" hidden="1">
      <c r="A66" s="236"/>
      <c r="B66" s="93"/>
      <c r="C66" s="221" t="s">
        <v>49</v>
      </c>
      <c r="D66" s="166" t="s">
        <v>891</v>
      </c>
      <c r="E66" s="87" t="s">
        <v>124</v>
      </c>
    </row>
    <row r="67" spans="1:5" ht="15" customHeight="1" hidden="1">
      <c r="A67" s="236"/>
      <c r="B67" s="93"/>
      <c r="C67" s="221" t="s">
        <v>50</v>
      </c>
      <c r="D67" s="166" t="s">
        <v>892</v>
      </c>
      <c r="E67" s="87" t="s">
        <v>125</v>
      </c>
    </row>
    <row r="68" spans="1:5" ht="19.5" customHeight="1" hidden="1">
      <c r="A68" s="231" t="s">
        <v>77</v>
      </c>
      <c r="B68" s="237" t="s">
        <v>893</v>
      </c>
      <c r="C68" s="93"/>
      <c r="D68" s="166"/>
      <c r="E68" s="87"/>
    </row>
    <row r="69" spans="1:5" ht="15" customHeight="1" hidden="1">
      <c r="A69" s="236"/>
      <c r="B69" s="93"/>
      <c r="C69" s="221" t="s">
        <v>46</v>
      </c>
      <c r="D69" s="166" t="s">
        <v>894</v>
      </c>
      <c r="E69" s="87" t="s">
        <v>126</v>
      </c>
    </row>
    <row r="70" spans="1:5" ht="15" customHeight="1" hidden="1">
      <c r="A70" s="236"/>
      <c r="B70" s="93"/>
      <c r="C70" s="221" t="s">
        <v>47</v>
      </c>
      <c r="D70" s="166" t="s">
        <v>895</v>
      </c>
      <c r="E70" s="87" t="s">
        <v>127</v>
      </c>
    </row>
    <row r="71" spans="1:5" ht="15" customHeight="1" hidden="1">
      <c r="A71" s="236"/>
      <c r="B71" s="93"/>
      <c r="C71" s="221" t="s">
        <v>48</v>
      </c>
      <c r="D71" s="166" t="s">
        <v>896</v>
      </c>
      <c r="E71" s="87" t="s">
        <v>128</v>
      </c>
    </row>
    <row r="72" spans="1:5" ht="15" customHeight="1" hidden="1">
      <c r="A72" s="236"/>
      <c r="B72" s="93"/>
      <c r="C72" s="221" t="s">
        <v>49</v>
      </c>
      <c r="D72" s="166" t="s">
        <v>897</v>
      </c>
      <c r="E72" s="87" t="s">
        <v>129</v>
      </c>
    </row>
    <row r="73" spans="1:5" ht="19.5" customHeight="1" hidden="1">
      <c r="A73" s="231" t="s">
        <v>78</v>
      </c>
      <c r="B73" s="237" t="s">
        <v>898</v>
      </c>
      <c r="C73" s="93"/>
      <c r="D73" s="166"/>
      <c r="E73" s="87"/>
    </row>
    <row r="74" spans="1:5" ht="15" customHeight="1" hidden="1">
      <c r="A74" s="236"/>
      <c r="B74" s="93"/>
      <c r="C74" s="221" t="s">
        <v>46</v>
      </c>
      <c r="D74" s="166" t="s">
        <v>899</v>
      </c>
      <c r="E74" s="87" t="s">
        <v>130</v>
      </c>
    </row>
    <row r="75" spans="1:5" ht="15" customHeight="1" hidden="1">
      <c r="A75" s="236"/>
      <c r="B75" s="93"/>
      <c r="C75" s="221" t="s">
        <v>47</v>
      </c>
      <c r="D75" s="166" t="s">
        <v>900</v>
      </c>
      <c r="E75" s="87" t="s">
        <v>131</v>
      </c>
    </row>
    <row r="76" spans="1:5" ht="15" customHeight="1" hidden="1">
      <c r="A76" s="236"/>
      <c r="B76" s="93"/>
      <c r="C76" s="221" t="s">
        <v>48</v>
      </c>
      <c r="D76" s="166" t="s">
        <v>901</v>
      </c>
      <c r="E76" s="87" t="s">
        <v>132</v>
      </c>
    </row>
    <row r="77" spans="1:5" ht="15" customHeight="1" hidden="1">
      <c r="A77" s="236"/>
      <c r="B77" s="93"/>
      <c r="C77" s="221" t="s">
        <v>49</v>
      </c>
      <c r="D77" s="166" t="s">
        <v>902</v>
      </c>
      <c r="E77" s="87" t="s">
        <v>133</v>
      </c>
    </row>
    <row r="78" spans="1:5" ht="19.5" customHeight="1" hidden="1">
      <c r="A78" s="231" t="s">
        <v>79</v>
      </c>
      <c r="B78" s="237" t="s">
        <v>903</v>
      </c>
      <c r="C78" s="93"/>
      <c r="D78" s="166"/>
      <c r="E78" s="87"/>
    </row>
    <row r="79" spans="1:5" ht="15" customHeight="1" hidden="1">
      <c r="A79" s="236"/>
      <c r="B79" s="93"/>
      <c r="C79" s="221" t="s">
        <v>46</v>
      </c>
      <c r="D79" s="166" t="s">
        <v>904</v>
      </c>
      <c r="E79" s="87" t="s">
        <v>134</v>
      </c>
    </row>
    <row r="80" spans="1:5" ht="15" customHeight="1" hidden="1">
      <c r="A80" s="236"/>
      <c r="B80" s="93"/>
      <c r="C80" s="221" t="s">
        <v>47</v>
      </c>
      <c r="D80" s="166" t="s">
        <v>905</v>
      </c>
      <c r="E80" s="87" t="s">
        <v>135</v>
      </c>
    </row>
    <row r="81" spans="1:5" ht="15" customHeight="1" hidden="1">
      <c r="A81" s="236"/>
      <c r="B81" s="93"/>
      <c r="C81" s="221" t="s">
        <v>48</v>
      </c>
      <c r="D81" s="166" t="s">
        <v>907</v>
      </c>
      <c r="E81" s="87" t="s">
        <v>136</v>
      </c>
    </row>
    <row r="82" spans="1:5" ht="15" customHeight="1" hidden="1">
      <c r="A82" s="236"/>
      <c r="B82" s="93"/>
      <c r="C82" s="221" t="s">
        <v>49</v>
      </c>
      <c r="D82" s="166" t="s">
        <v>906</v>
      </c>
      <c r="E82" s="87"/>
    </row>
    <row r="83" spans="1:5" ht="19.5" customHeight="1" hidden="1">
      <c r="A83" s="231" t="s">
        <v>80</v>
      </c>
      <c r="B83" s="237" t="s">
        <v>908</v>
      </c>
      <c r="C83" s="93"/>
      <c r="D83" s="166"/>
      <c r="E83" s="87"/>
    </row>
    <row r="84" spans="1:5" ht="15" customHeight="1" hidden="1">
      <c r="A84" s="236"/>
      <c r="B84" s="93"/>
      <c r="C84" s="221" t="s">
        <v>46</v>
      </c>
      <c r="D84" s="166" t="s">
        <v>909</v>
      </c>
      <c r="E84" s="87" t="s">
        <v>137</v>
      </c>
    </row>
    <row r="85" spans="1:5" ht="15" customHeight="1" hidden="1">
      <c r="A85" s="236"/>
      <c r="B85" s="93"/>
      <c r="C85" s="221" t="s">
        <v>47</v>
      </c>
      <c r="D85" s="166" t="s">
        <v>910</v>
      </c>
      <c r="E85" s="87" t="s">
        <v>138</v>
      </c>
    </row>
    <row r="86" spans="1:5" ht="15" customHeight="1" hidden="1">
      <c r="A86" s="236"/>
      <c r="B86" s="93"/>
      <c r="C86" s="221" t="s">
        <v>48</v>
      </c>
      <c r="D86" s="166" t="s">
        <v>911</v>
      </c>
      <c r="E86" s="87" t="s">
        <v>139</v>
      </c>
    </row>
    <row r="87" spans="1:5" ht="15" customHeight="1" hidden="1">
      <c r="A87" s="236"/>
      <c r="B87" s="93"/>
      <c r="C87" s="221" t="s">
        <v>49</v>
      </c>
      <c r="D87" s="166" t="s">
        <v>912</v>
      </c>
      <c r="E87" s="87" t="s">
        <v>140</v>
      </c>
    </row>
    <row r="88" spans="1:5" ht="15" customHeight="1" hidden="1">
      <c r="A88" s="236"/>
      <c r="B88" s="93"/>
      <c r="C88" s="221" t="s">
        <v>50</v>
      </c>
      <c r="D88" s="166" t="s">
        <v>913</v>
      </c>
      <c r="E88" s="87" t="s">
        <v>141</v>
      </c>
    </row>
    <row r="89" spans="1:5" ht="15" customHeight="1" hidden="1">
      <c r="A89" s="236"/>
      <c r="B89" s="93"/>
      <c r="C89" s="221">
        <v>11</v>
      </c>
      <c r="D89" s="166" t="s">
        <v>914</v>
      </c>
      <c r="E89" s="87"/>
    </row>
    <row r="90" spans="1:5" ht="18" customHeight="1" hidden="1">
      <c r="A90" s="231" t="s">
        <v>81</v>
      </c>
      <c r="B90" s="237" t="s">
        <v>915</v>
      </c>
      <c r="C90" s="93"/>
      <c r="D90" s="166"/>
      <c r="E90" s="87"/>
    </row>
    <row r="91" spans="1:5" ht="15" customHeight="1" hidden="1">
      <c r="A91" s="236"/>
      <c r="B91" s="93"/>
      <c r="C91" s="221" t="s">
        <v>46</v>
      </c>
      <c r="D91" s="166" t="s">
        <v>896</v>
      </c>
      <c r="E91" s="87" t="s">
        <v>142</v>
      </c>
    </row>
    <row r="92" spans="1:5" ht="15" customHeight="1" hidden="1">
      <c r="A92" s="236"/>
      <c r="B92" s="93"/>
      <c r="C92" s="221" t="s">
        <v>47</v>
      </c>
      <c r="D92" s="166" t="s">
        <v>916</v>
      </c>
      <c r="E92" s="87" t="s">
        <v>143</v>
      </c>
    </row>
    <row r="93" spans="1:5" ht="15" customHeight="1" hidden="1">
      <c r="A93" s="236"/>
      <c r="B93" s="93"/>
      <c r="C93" s="221" t="s">
        <v>48</v>
      </c>
      <c r="D93" s="166" t="s">
        <v>917</v>
      </c>
      <c r="E93" s="87" t="s">
        <v>144</v>
      </c>
    </row>
    <row r="94" spans="1:5" ht="15" customHeight="1" hidden="1">
      <c r="A94" s="236"/>
      <c r="B94" s="93"/>
      <c r="C94" s="221" t="s">
        <v>49</v>
      </c>
      <c r="D94" s="166" t="s">
        <v>918</v>
      </c>
      <c r="E94" s="87" t="s">
        <v>145</v>
      </c>
    </row>
    <row r="95" spans="1:5" ht="15" customHeight="1" hidden="1">
      <c r="A95" s="236"/>
      <c r="B95" s="93"/>
      <c r="C95" s="234" t="s">
        <v>50</v>
      </c>
      <c r="D95" s="235" t="s">
        <v>919</v>
      </c>
      <c r="E95" s="87"/>
    </row>
    <row r="96" spans="1:5" ht="18" customHeight="1" hidden="1">
      <c r="A96" s="231" t="s">
        <v>82</v>
      </c>
      <c r="B96" s="237" t="s">
        <v>920</v>
      </c>
      <c r="C96" s="93"/>
      <c r="D96" s="166"/>
      <c r="E96" s="87"/>
    </row>
    <row r="97" spans="1:5" ht="15" customHeight="1" hidden="1">
      <c r="A97" s="93"/>
      <c r="B97" s="93"/>
      <c r="C97" s="221" t="s">
        <v>46</v>
      </c>
      <c r="D97" s="166" t="s">
        <v>921</v>
      </c>
      <c r="E97" s="87" t="s">
        <v>146</v>
      </c>
    </row>
    <row r="98" spans="1:5" ht="15" customHeight="1" hidden="1">
      <c r="A98" s="93"/>
      <c r="B98" s="93"/>
      <c r="C98" s="221" t="s">
        <v>47</v>
      </c>
      <c r="D98" s="166" t="s">
        <v>922</v>
      </c>
      <c r="E98" s="87" t="s">
        <v>147</v>
      </c>
    </row>
    <row r="99" spans="1:5" ht="15" customHeight="1" hidden="1">
      <c r="A99" s="93"/>
      <c r="B99" s="93"/>
      <c r="C99" s="221" t="s">
        <v>48</v>
      </c>
      <c r="D99" s="166" t="s">
        <v>923</v>
      </c>
      <c r="E99" s="87" t="s">
        <v>148</v>
      </c>
    </row>
    <row r="100" spans="1:5" ht="15" customHeight="1" hidden="1">
      <c r="A100" s="93"/>
      <c r="B100" s="93"/>
      <c r="C100" s="221" t="s">
        <v>49</v>
      </c>
      <c r="D100" s="166" t="s">
        <v>924</v>
      </c>
      <c r="E100" s="87" t="s">
        <v>149</v>
      </c>
    </row>
    <row r="101" spans="1:5" ht="15" customHeight="1" hidden="1">
      <c r="A101" s="93"/>
      <c r="B101" s="93"/>
      <c r="C101" s="221" t="s">
        <v>50</v>
      </c>
      <c r="D101" s="166" t="s">
        <v>925</v>
      </c>
      <c r="E101" s="238" t="s">
        <v>178</v>
      </c>
    </row>
    <row r="102" spans="1:5" ht="15" customHeight="1" hidden="1">
      <c r="A102" s="93"/>
      <c r="B102" s="93"/>
      <c r="C102" s="221">
        <v>11</v>
      </c>
      <c r="D102" s="166" t="s">
        <v>926</v>
      </c>
      <c r="E102" s="239" t="s">
        <v>21</v>
      </c>
    </row>
    <row r="103" spans="1:4" ht="7.5" customHeight="1" hidden="1">
      <c r="A103" s="64"/>
      <c r="B103" s="64"/>
      <c r="C103" s="64"/>
      <c r="D103" s="64"/>
    </row>
    <row r="104" ht="18" customHeight="1">
      <c r="A104" s="36"/>
    </row>
    <row r="105" spans="1:4" ht="18" customHeight="1">
      <c r="A105" s="240"/>
      <c r="B105" s="34"/>
      <c r="C105" s="34"/>
      <c r="D105" s="34"/>
    </row>
    <row r="106" spans="1:4" ht="18" customHeight="1">
      <c r="A106" s="34"/>
      <c r="B106" s="34"/>
      <c r="C106" s="34"/>
      <c r="D106" s="34"/>
    </row>
    <row r="107" ht="18" customHeight="1"/>
    <row r="108" spans="1:3" ht="12.75">
      <c r="A108" s="34"/>
      <c r="B108" s="241"/>
      <c r="C108" s="34"/>
    </row>
    <row r="109" spans="1:3" ht="12.75">
      <c r="A109" s="34"/>
      <c r="B109" s="241"/>
      <c r="C109" s="34"/>
    </row>
    <row r="110" spans="2:3" ht="12.75">
      <c r="B110" s="34"/>
      <c r="C110" s="34"/>
    </row>
    <row r="111" spans="2:3" ht="12.75">
      <c r="B111" s="34"/>
      <c r="C111" s="34"/>
    </row>
  </sheetData>
  <sheetProtection/>
  <mergeCells count="3">
    <mergeCell ref="A1:D1"/>
    <mergeCell ref="A2:D2"/>
    <mergeCell ref="A4:D4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F45"/>
  <sheetViews>
    <sheetView zoomScalePageLayoutView="0" workbookViewId="0" topLeftCell="A4">
      <selection activeCell="N46" sqref="N46"/>
    </sheetView>
  </sheetViews>
  <sheetFormatPr defaultColWidth="8.796875" defaultRowHeight="15"/>
  <cols>
    <col min="1" max="1" width="21.296875" style="108" customWidth="1"/>
    <col min="2" max="6" width="5.796875" style="108" customWidth="1"/>
    <col min="7" max="16384" width="8.8984375" style="108" customWidth="1"/>
  </cols>
  <sheetData>
    <row r="1" ht="14.25">
      <c r="A1" s="8" t="s">
        <v>1055</v>
      </c>
    </row>
    <row r="2" spans="1:6" ht="25.5" customHeight="1">
      <c r="A2" s="643" t="s">
        <v>1054</v>
      </c>
      <c r="B2" s="643"/>
      <c r="C2" s="643"/>
      <c r="D2" s="643"/>
      <c r="E2" s="643"/>
      <c r="F2" s="643"/>
    </row>
    <row r="3" spans="1:6" ht="20.25" customHeight="1">
      <c r="A3" s="644" t="s">
        <v>315</v>
      </c>
      <c r="B3" s="644"/>
      <c r="C3" s="644"/>
      <c r="D3" s="644"/>
      <c r="E3" s="644"/>
      <c r="F3" s="644"/>
    </row>
    <row r="4" spans="1:6" ht="9.75" customHeight="1">
      <c r="A4" s="442"/>
      <c r="B4" s="442"/>
      <c r="C4" s="442"/>
      <c r="D4" s="442"/>
      <c r="E4" s="442"/>
      <c r="F4" s="442"/>
    </row>
    <row r="5" spans="2:6" s="110" customFormat="1" ht="18" customHeight="1">
      <c r="B5" s="111"/>
      <c r="F5" s="112" t="s">
        <v>290</v>
      </c>
    </row>
    <row r="6" spans="1:6" s="10" customFormat="1" ht="18.75" customHeight="1">
      <c r="A6" s="134"/>
      <c r="B6" s="135">
        <v>2009</v>
      </c>
      <c r="C6" s="135">
        <v>2010</v>
      </c>
      <c r="D6" s="135">
        <v>2011</v>
      </c>
      <c r="E6" s="135">
        <v>2012</v>
      </c>
      <c r="F6" s="135">
        <v>2013</v>
      </c>
    </row>
    <row r="7" spans="1:6" s="10" customFormat="1" ht="6.75" customHeight="1">
      <c r="A7" s="117"/>
      <c r="B7" s="141"/>
      <c r="C7" s="141"/>
      <c r="D7" s="141"/>
      <c r="E7" s="141"/>
      <c r="F7" s="141"/>
    </row>
    <row r="8" spans="1:6" s="10" customFormat="1" ht="16.5" customHeight="1" hidden="1">
      <c r="A8" s="133" t="s">
        <v>3</v>
      </c>
      <c r="B8" s="142">
        <f>B14+B18+B19+B20+B22+B23+B25+B26+B27+B28+B29+B30+B31+B32+B34+B35+B36+B37+B38+B40</f>
        <v>791092</v>
      </c>
      <c r="C8" s="142">
        <f>C14+C18+C19+C20+C22+C23+C25+C26+C27+C28+C29+C30+C31+C32+C34+C35+C36+C37+C38+C40</f>
        <v>901687</v>
      </c>
      <c r="D8" s="142">
        <f>D14+D18+D19+D20+D22+D23+D25+D26+D27+D28+D29+D30+D31+D32+D34+D35+D36+D37+D38+D40</f>
        <v>939976</v>
      </c>
      <c r="E8" s="142">
        <f>E14+E18+E19+E20+E22+E23+E25+E26+E27+E28+E29+E30+E31+E32+E34+E35+E36+E37+E38+E40</f>
        <v>988701</v>
      </c>
      <c r="F8" s="142">
        <f>F14+F18+F19+F20+F22+F23+F25+F26+F27+F28+F29+F30+F31+F32+F34+F35+F36+F37+F38+F40</f>
        <v>1045124</v>
      </c>
    </row>
    <row r="9" spans="1:6" s="10" customFormat="1" ht="16.5" customHeight="1" hidden="1">
      <c r="A9" s="122" t="s">
        <v>1041</v>
      </c>
      <c r="B9" s="142"/>
      <c r="C9" s="142"/>
      <c r="D9" s="142"/>
      <c r="E9" s="142"/>
      <c r="F9" s="142"/>
    </row>
    <row r="10" spans="1:6" s="10" customFormat="1" ht="19.5" customHeight="1" hidden="1">
      <c r="A10" s="123" t="s">
        <v>292</v>
      </c>
      <c r="B10" s="339">
        <v>106.66</v>
      </c>
      <c r="C10" s="339">
        <v>105.12</v>
      </c>
      <c r="D10" s="339">
        <v>105.12</v>
      </c>
      <c r="E10" s="339">
        <v>105.12</v>
      </c>
      <c r="F10" s="339">
        <v>105.12</v>
      </c>
    </row>
    <row r="11" spans="1:6" s="10" customFormat="1" ht="19.5" customHeight="1" hidden="1">
      <c r="A11" s="123" t="s">
        <v>294</v>
      </c>
      <c r="B11" s="339">
        <v>115.94</v>
      </c>
      <c r="C11" s="339">
        <v>117.21</v>
      </c>
      <c r="D11" s="339">
        <v>117.21</v>
      </c>
      <c r="E11" s="339">
        <v>117.21</v>
      </c>
      <c r="F11" s="339">
        <v>117.21</v>
      </c>
    </row>
    <row r="12" spans="1:6" s="10" customFormat="1" ht="19.5" customHeight="1" hidden="1">
      <c r="A12" s="123" t="s">
        <v>293</v>
      </c>
      <c r="B12" s="339">
        <v>116.48</v>
      </c>
      <c r="C12" s="339">
        <v>118.72</v>
      </c>
      <c r="D12" s="339">
        <v>118.72</v>
      </c>
      <c r="E12" s="339">
        <v>118.72</v>
      </c>
      <c r="F12" s="339">
        <v>118.72</v>
      </c>
    </row>
    <row r="13" spans="1:6" s="10" customFormat="1" ht="19.5" customHeight="1" hidden="1">
      <c r="A13" s="122" t="s">
        <v>295</v>
      </c>
      <c r="B13" s="136"/>
      <c r="C13" s="136"/>
      <c r="D13" s="136"/>
      <c r="E13" s="136"/>
      <c r="F13" s="136"/>
    </row>
    <row r="14" spans="1:6" s="10" customFormat="1" ht="19.5" customHeight="1" hidden="1">
      <c r="A14" s="119" t="s">
        <v>297</v>
      </c>
      <c r="B14" s="136">
        <v>258236</v>
      </c>
      <c r="C14" s="136">
        <v>271460</v>
      </c>
      <c r="D14" s="136">
        <v>271460</v>
      </c>
      <c r="E14" s="136">
        <v>271460</v>
      </c>
      <c r="F14" s="136">
        <v>271460</v>
      </c>
    </row>
    <row r="15" spans="1:6" s="10" customFormat="1" ht="19.5" customHeight="1" hidden="1">
      <c r="A15" s="119" t="s">
        <v>298</v>
      </c>
      <c r="B15" s="136">
        <v>228875</v>
      </c>
      <c r="C15" s="136">
        <v>240857</v>
      </c>
      <c r="D15" s="136">
        <v>240857</v>
      </c>
      <c r="E15" s="136">
        <v>240857</v>
      </c>
      <c r="F15" s="136">
        <v>240857</v>
      </c>
    </row>
    <row r="16" spans="1:6" s="10" customFormat="1" ht="19.5" customHeight="1" hidden="1">
      <c r="A16" s="119" t="s">
        <v>299</v>
      </c>
      <c r="B16" s="136">
        <v>17704</v>
      </c>
      <c r="C16" s="136">
        <v>18580</v>
      </c>
      <c r="D16" s="136">
        <v>18580</v>
      </c>
      <c r="E16" s="136">
        <v>18580</v>
      </c>
      <c r="F16" s="136">
        <v>18580</v>
      </c>
    </row>
    <row r="17" spans="1:6" s="10" customFormat="1" ht="19.5" customHeight="1" hidden="1">
      <c r="A17" s="119" t="s">
        <v>300</v>
      </c>
      <c r="B17" s="136">
        <v>11657</v>
      </c>
      <c r="C17" s="136">
        <v>12023</v>
      </c>
      <c r="D17" s="136">
        <v>12023</v>
      </c>
      <c r="E17" s="136">
        <v>12023</v>
      </c>
      <c r="F17" s="136">
        <v>12023</v>
      </c>
    </row>
    <row r="18" spans="1:6" s="10" customFormat="1" ht="19.5" customHeight="1" hidden="1">
      <c r="A18" s="28" t="s">
        <v>6</v>
      </c>
      <c r="B18" s="136">
        <v>20167</v>
      </c>
      <c r="C18" s="136">
        <v>23617</v>
      </c>
      <c r="D18" s="136">
        <v>23617</v>
      </c>
      <c r="E18" s="136">
        <v>23617</v>
      </c>
      <c r="F18" s="136">
        <v>23617</v>
      </c>
    </row>
    <row r="19" spans="1:6" s="10" customFormat="1" ht="19.5" customHeight="1" hidden="1">
      <c r="A19" s="28" t="s">
        <v>7</v>
      </c>
      <c r="B19" s="136">
        <v>44518</v>
      </c>
      <c r="C19" s="136">
        <v>46957</v>
      </c>
      <c r="D19" s="136">
        <v>46957</v>
      </c>
      <c r="E19" s="136">
        <v>46957</v>
      </c>
      <c r="F19" s="136">
        <v>46957</v>
      </c>
    </row>
    <row r="20" spans="1:6" s="10" customFormat="1" ht="19.5" customHeight="1" hidden="1">
      <c r="A20" s="28" t="s">
        <v>8</v>
      </c>
      <c r="B20" s="137">
        <v>12399</v>
      </c>
      <c r="C20" s="137">
        <v>13749</v>
      </c>
      <c r="D20" s="137">
        <v>13749</v>
      </c>
      <c r="E20" s="137">
        <v>13749</v>
      </c>
      <c r="F20" s="137">
        <v>13749</v>
      </c>
    </row>
    <row r="21" spans="1:6" s="10" customFormat="1" ht="4.5" customHeight="1" hidden="1">
      <c r="A21" s="28"/>
      <c r="B21" s="137"/>
      <c r="C21" s="137"/>
      <c r="D21" s="137"/>
      <c r="E21" s="137"/>
      <c r="F21" s="137"/>
    </row>
    <row r="22" spans="1:6" s="10" customFormat="1" ht="25.5" hidden="1">
      <c r="A22" s="120" t="s">
        <v>296</v>
      </c>
      <c r="B22" s="137">
        <v>1452</v>
      </c>
      <c r="C22" s="137">
        <v>1627</v>
      </c>
      <c r="D22" s="137">
        <v>1627</v>
      </c>
      <c r="E22" s="137">
        <v>1627</v>
      </c>
      <c r="F22" s="137">
        <v>1627</v>
      </c>
    </row>
    <row r="23" spans="1:6" s="10" customFormat="1" ht="19.5" customHeight="1" hidden="1">
      <c r="A23" s="28" t="s">
        <v>10</v>
      </c>
      <c r="B23" s="137">
        <v>85739</v>
      </c>
      <c r="C23" s="137">
        <v>106590</v>
      </c>
      <c r="D23" s="137">
        <v>106590</v>
      </c>
      <c r="E23" s="137">
        <v>106590</v>
      </c>
      <c r="F23" s="137">
        <v>106590</v>
      </c>
    </row>
    <row r="24" spans="1:6" s="10" customFormat="1" ht="4.5" customHeight="1" hidden="1">
      <c r="A24" s="28"/>
      <c r="B24" s="138"/>
      <c r="C24" s="138"/>
      <c r="D24" s="138"/>
      <c r="E24" s="138"/>
      <c r="F24" s="138"/>
    </row>
    <row r="25" spans="1:6" s="10" customFormat="1" ht="38.25" hidden="1">
      <c r="A25" s="120" t="s">
        <v>301</v>
      </c>
      <c r="B25" s="40">
        <v>103901</v>
      </c>
      <c r="C25" s="40">
        <v>123384</v>
      </c>
      <c r="D25" s="40">
        <v>123384</v>
      </c>
      <c r="E25" s="40">
        <v>123384</v>
      </c>
      <c r="F25" s="40">
        <v>123384</v>
      </c>
    </row>
    <row r="26" spans="1:6" s="10" customFormat="1" ht="19.5" customHeight="1" hidden="1">
      <c r="A26" s="28" t="s">
        <v>302</v>
      </c>
      <c r="B26" s="139">
        <v>38165</v>
      </c>
      <c r="C26" s="139">
        <v>45311</v>
      </c>
      <c r="D26" s="139">
        <v>45311</v>
      </c>
      <c r="E26" s="139">
        <v>45311</v>
      </c>
      <c r="F26" s="139">
        <v>45311</v>
      </c>
    </row>
    <row r="27" spans="1:6" s="10" customFormat="1" ht="19.5" customHeight="1" hidden="1">
      <c r="A27" s="28" t="s">
        <v>12</v>
      </c>
      <c r="B27" s="139">
        <v>27495</v>
      </c>
      <c r="C27" s="139">
        <v>32651</v>
      </c>
      <c r="D27" s="139">
        <v>32651</v>
      </c>
      <c r="E27" s="139">
        <v>32651</v>
      </c>
      <c r="F27" s="139">
        <v>32651</v>
      </c>
    </row>
    <row r="28" spans="1:6" s="10" customFormat="1" ht="19.5" customHeight="1">
      <c r="A28" s="28" t="s">
        <v>303</v>
      </c>
      <c r="B28" s="139">
        <v>8607</v>
      </c>
      <c r="C28" s="139">
        <v>10268</v>
      </c>
      <c r="D28" s="139">
        <v>14795</v>
      </c>
      <c r="E28" s="139">
        <v>17420</v>
      </c>
      <c r="F28" s="139">
        <v>20460</v>
      </c>
    </row>
    <row r="29" spans="1:6" s="10" customFormat="1" ht="19.5" customHeight="1">
      <c r="A29" s="28" t="s">
        <v>304</v>
      </c>
      <c r="B29" s="139">
        <v>20795</v>
      </c>
      <c r="C29" s="139">
        <v>24685</v>
      </c>
      <c r="D29" s="139">
        <v>29278</v>
      </c>
      <c r="E29" s="139">
        <v>34472</v>
      </c>
      <c r="F29" s="139">
        <v>40487</v>
      </c>
    </row>
    <row r="30" spans="1:6" s="10" customFormat="1" ht="19.5" customHeight="1">
      <c r="A30" s="28" t="s">
        <v>306</v>
      </c>
      <c r="B30" s="139">
        <v>72234</v>
      </c>
      <c r="C30" s="139">
        <v>85743</v>
      </c>
      <c r="D30" s="139">
        <v>93392</v>
      </c>
      <c r="E30" s="139">
        <v>109961</v>
      </c>
      <c r="F30" s="139">
        <v>129148</v>
      </c>
    </row>
    <row r="31" spans="1:6" s="10" customFormat="1" ht="19.5" customHeight="1">
      <c r="A31" s="28" t="s">
        <v>305</v>
      </c>
      <c r="B31" s="139">
        <v>2442</v>
      </c>
      <c r="C31" s="139">
        <v>2888</v>
      </c>
      <c r="D31" s="139">
        <v>3425</v>
      </c>
      <c r="E31" s="139">
        <v>4033</v>
      </c>
      <c r="F31" s="139">
        <v>4737</v>
      </c>
    </row>
    <row r="32" spans="1:6" s="10" customFormat="1" ht="19.5" customHeight="1">
      <c r="A32" s="28" t="s">
        <v>307</v>
      </c>
      <c r="B32" s="139">
        <v>4565</v>
      </c>
      <c r="C32" s="139">
        <v>5427</v>
      </c>
      <c r="D32" s="139">
        <v>6437</v>
      </c>
      <c r="E32" s="139">
        <v>7579</v>
      </c>
      <c r="F32" s="139">
        <v>8901</v>
      </c>
    </row>
    <row r="33" spans="1:6" s="10" customFormat="1" ht="4.5" customHeight="1">
      <c r="A33" s="28"/>
      <c r="B33" s="139"/>
      <c r="C33" s="139"/>
      <c r="D33" s="139"/>
      <c r="E33" s="139"/>
      <c r="F33" s="139"/>
    </row>
    <row r="34" spans="1:6" s="10" customFormat="1" ht="25.5">
      <c r="A34" s="120" t="s">
        <v>308</v>
      </c>
      <c r="B34" s="139">
        <v>20822</v>
      </c>
      <c r="C34" s="139">
        <v>24729</v>
      </c>
      <c r="D34" s="139">
        <v>29331</v>
      </c>
      <c r="E34" s="139">
        <v>34535</v>
      </c>
      <c r="F34" s="139">
        <v>40561</v>
      </c>
    </row>
    <row r="35" spans="1:6" s="10" customFormat="1" ht="19.5" customHeight="1">
      <c r="A35" s="28" t="s">
        <v>309</v>
      </c>
      <c r="B35" s="139">
        <v>31366</v>
      </c>
      <c r="C35" s="139">
        <v>37213</v>
      </c>
      <c r="D35" s="139">
        <v>44138</v>
      </c>
      <c r="E35" s="139">
        <v>51969</v>
      </c>
      <c r="F35" s="139">
        <v>61037</v>
      </c>
    </row>
    <row r="36" spans="1:6" s="10" customFormat="1" ht="19.5" customHeight="1">
      <c r="A36" s="28" t="s">
        <v>310</v>
      </c>
      <c r="B36" s="139">
        <v>14670</v>
      </c>
      <c r="C36" s="139">
        <v>17420</v>
      </c>
      <c r="D36" s="139">
        <v>20662</v>
      </c>
      <c r="E36" s="139">
        <v>24328</v>
      </c>
      <c r="F36" s="139">
        <v>28573</v>
      </c>
    </row>
    <row r="37" spans="1:6" s="10" customFormat="1" ht="19.5" customHeight="1">
      <c r="A37" s="28" t="s">
        <v>311</v>
      </c>
      <c r="B37" s="139">
        <v>8661</v>
      </c>
      <c r="C37" s="139">
        <v>10286</v>
      </c>
      <c r="D37" s="139">
        <v>12200</v>
      </c>
      <c r="E37" s="139">
        <v>14365</v>
      </c>
      <c r="F37" s="139">
        <v>16872</v>
      </c>
    </row>
    <row r="38" spans="1:6" s="10" customFormat="1" ht="19.5" customHeight="1">
      <c r="A38" s="28" t="s">
        <v>312</v>
      </c>
      <c r="B38" s="139">
        <v>14074</v>
      </c>
      <c r="C38" s="139">
        <v>16719</v>
      </c>
      <c r="D38" s="139">
        <v>19830</v>
      </c>
      <c r="E38" s="139">
        <v>23348</v>
      </c>
      <c r="F38" s="139">
        <v>27422</v>
      </c>
    </row>
    <row r="39" spans="1:6" s="10" customFormat="1" ht="18.75" customHeight="1">
      <c r="A39" s="28"/>
      <c r="B39" s="139"/>
      <c r="C39" s="139"/>
      <c r="D39" s="139"/>
      <c r="E39" s="139"/>
      <c r="F39" s="139"/>
    </row>
    <row r="40" spans="1:6" s="10" customFormat="1" ht="25.5">
      <c r="A40" s="120" t="s">
        <v>313</v>
      </c>
      <c r="B40" s="139">
        <v>784</v>
      </c>
      <c r="C40" s="139">
        <v>963</v>
      </c>
      <c r="D40" s="139">
        <v>1142</v>
      </c>
      <c r="E40" s="139">
        <v>1345</v>
      </c>
      <c r="F40" s="139">
        <v>1580</v>
      </c>
    </row>
    <row r="41" spans="1:6" s="10" customFormat="1" ht="19.5" customHeight="1">
      <c r="A41" s="54" t="s">
        <v>314</v>
      </c>
      <c r="B41" s="400">
        <v>0</v>
      </c>
      <c r="C41" s="400">
        <v>0</v>
      </c>
      <c r="D41" s="400">
        <v>0</v>
      </c>
      <c r="E41" s="400">
        <v>0</v>
      </c>
      <c r="F41" s="400">
        <v>0</v>
      </c>
    </row>
    <row r="42" spans="2:6" s="116" customFormat="1" ht="18" customHeight="1">
      <c r="B42" s="115"/>
      <c r="C42" s="115"/>
      <c r="D42" s="115"/>
      <c r="E42" s="115"/>
      <c r="F42" s="115"/>
    </row>
    <row r="43" s="116" customFormat="1" ht="18" customHeight="1"/>
    <row r="44" spans="1:2" ht="18" customHeight="1">
      <c r="A44" s="116"/>
      <c r="B44" s="116"/>
    </row>
    <row r="45" spans="1:2" ht="18" customHeight="1">
      <c r="A45" s="116"/>
      <c r="B45" s="116"/>
    </row>
    <row r="46" ht="18" customHeight="1"/>
  </sheetData>
  <sheetProtection/>
  <mergeCells count="2">
    <mergeCell ref="A2:F2"/>
    <mergeCell ref="A3:F3"/>
  </mergeCells>
  <printOptions horizontalCentered="1"/>
  <pageMargins left="0.4330708661417323" right="0.4330708661417323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&amp;P+4&amp;]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2" sqref="A2:D3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ht="12.75">
      <c r="A1" s="8" t="s">
        <v>1062</v>
      </c>
    </row>
    <row r="2" spans="1:4" ht="17.25">
      <c r="A2" s="705" t="s">
        <v>830</v>
      </c>
      <c r="B2" s="705"/>
      <c r="C2" s="705"/>
      <c r="D2" s="705"/>
    </row>
    <row r="3" spans="1:4" ht="17.25">
      <c r="A3" s="705" t="s">
        <v>1152</v>
      </c>
      <c r="B3" s="705"/>
      <c r="C3" s="705"/>
      <c r="D3" s="705"/>
    </row>
    <row r="4" spans="1:4" ht="9.75" customHeight="1">
      <c r="A4" s="451"/>
      <c r="B4" s="451"/>
      <c r="C4" s="451"/>
      <c r="D4" s="451"/>
    </row>
    <row r="5" spans="1:4" ht="12.75">
      <c r="A5" s="706"/>
      <c r="B5" s="706"/>
      <c r="C5" s="706"/>
      <c r="D5" s="706"/>
    </row>
    <row r="6" ht="9.75" customHeight="1"/>
    <row r="7" spans="1:4" ht="18.75" customHeight="1">
      <c r="A7" s="226" t="s">
        <v>831</v>
      </c>
      <c r="B7" s="226" t="s">
        <v>832</v>
      </c>
      <c r="C7" s="226" t="s">
        <v>833</v>
      </c>
      <c r="D7" s="226" t="s">
        <v>361</v>
      </c>
    </row>
    <row r="8" spans="1:4" ht="7.5" customHeight="1">
      <c r="A8" s="227"/>
      <c r="B8" s="227"/>
      <c r="C8" s="227"/>
      <c r="D8" s="227"/>
    </row>
    <row r="9" spans="1:4" ht="19.5" customHeight="1" hidden="1">
      <c r="A9" s="228"/>
      <c r="B9" s="229" t="s">
        <v>834</v>
      </c>
      <c r="C9" s="230"/>
      <c r="D9" s="230"/>
    </row>
    <row r="10" spans="1:4" ht="19.5" customHeight="1" hidden="1">
      <c r="A10" s="231" t="s">
        <v>68</v>
      </c>
      <c r="B10" s="81" t="s">
        <v>835</v>
      </c>
      <c r="C10" s="82"/>
      <c r="D10" s="82"/>
    </row>
    <row r="11" spans="1:5" ht="15" customHeight="1" hidden="1">
      <c r="A11" s="93"/>
      <c r="B11" s="93"/>
      <c r="C11" s="221" t="s">
        <v>46</v>
      </c>
      <c r="D11" s="166" t="s">
        <v>836</v>
      </c>
      <c r="E11" s="87" t="s">
        <v>83</v>
      </c>
    </row>
    <row r="12" spans="1:5" ht="15" customHeight="1" hidden="1">
      <c r="A12" s="93"/>
      <c r="B12" s="93"/>
      <c r="C12" s="221" t="s">
        <v>47</v>
      </c>
      <c r="D12" s="166" t="s">
        <v>837</v>
      </c>
      <c r="E12" s="87" t="s">
        <v>84</v>
      </c>
    </row>
    <row r="13" spans="1:5" ht="15" customHeight="1" hidden="1">
      <c r="A13" s="93"/>
      <c r="B13" s="93"/>
      <c r="C13" s="221" t="s">
        <v>48</v>
      </c>
      <c r="D13" s="166" t="s">
        <v>838</v>
      </c>
      <c r="E13" s="87" t="s">
        <v>85</v>
      </c>
    </row>
    <row r="14" spans="1:5" ht="15" customHeight="1" hidden="1">
      <c r="A14" s="93"/>
      <c r="B14" s="93"/>
      <c r="C14" s="221" t="s">
        <v>49</v>
      </c>
      <c r="D14" s="166" t="s">
        <v>839</v>
      </c>
      <c r="E14" s="87" t="s">
        <v>86</v>
      </c>
    </row>
    <row r="15" spans="1:5" ht="15" customHeight="1" hidden="1">
      <c r="A15" s="93"/>
      <c r="B15" s="93"/>
      <c r="C15" s="221" t="s">
        <v>50</v>
      </c>
      <c r="D15" s="166" t="s">
        <v>840</v>
      </c>
      <c r="E15" s="87"/>
    </row>
    <row r="16" spans="1:5" ht="15" customHeight="1" hidden="1">
      <c r="A16" s="93"/>
      <c r="B16" s="93"/>
      <c r="C16" s="221" t="s">
        <v>51</v>
      </c>
      <c r="D16" s="166" t="s">
        <v>841</v>
      </c>
      <c r="E16" s="87"/>
    </row>
    <row r="17" spans="1:5" ht="19.5" customHeight="1" hidden="1">
      <c r="A17" s="231" t="s">
        <v>69</v>
      </c>
      <c r="B17" s="81" t="s">
        <v>842</v>
      </c>
      <c r="C17" s="82"/>
      <c r="D17" s="166"/>
      <c r="E17" s="87"/>
    </row>
    <row r="18" spans="1:5" ht="15" customHeight="1" hidden="1">
      <c r="A18" s="93"/>
      <c r="B18" s="93"/>
      <c r="C18" s="221" t="s">
        <v>46</v>
      </c>
      <c r="D18" s="166" t="s">
        <v>843</v>
      </c>
      <c r="E18" s="87" t="s">
        <v>87</v>
      </c>
    </row>
    <row r="19" spans="1:5" ht="15" customHeight="1" hidden="1">
      <c r="A19" s="93"/>
      <c r="B19" s="93"/>
      <c r="C19" s="221" t="s">
        <v>47</v>
      </c>
      <c r="D19" s="166" t="s">
        <v>844</v>
      </c>
      <c r="E19" s="87" t="s">
        <v>88</v>
      </c>
    </row>
    <row r="20" spans="1:5" ht="15" customHeight="1" hidden="1">
      <c r="A20" s="93"/>
      <c r="B20" s="93"/>
      <c r="C20" s="221" t="s">
        <v>48</v>
      </c>
      <c r="D20" s="166" t="s">
        <v>845</v>
      </c>
      <c r="E20" s="87" t="s">
        <v>89</v>
      </c>
    </row>
    <row r="21" spans="1:5" ht="15" customHeight="1" hidden="1">
      <c r="A21" s="93"/>
      <c r="B21" s="93"/>
      <c r="C21" s="221" t="s">
        <v>49</v>
      </c>
      <c r="D21" s="166" t="s">
        <v>846</v>
      </c>
      <c r="E21" s="87" t="s">
        <v>90</v>
      </c>
    </row>
    <row r="22" spans="1:5" ht="15" customHeight="1" hidden="1">
      <c r="A22" s="93"/>
      <c r="B22" s="93"/>
      <c r="C22" s="221" t="s">
        <v>50</v>
      </c>
      <c r="D22" s="166" t="s">
        <v>849</v>
      </c>
      <c r="E22" s="87" t="s">
        <v>91</v>
      </c>
    </row>
    <row r="23" spans="1:5" ht="15" customHeight="1" hidden="1">
      <c r="A23" s="93"/>
      <c r="B23" s="93"/>
      <c r="C23" s="221" t="s">
        <v>51</v>
      </c>
      <c r="D23" s="166" t="s">
        <v>847</v>
      </c>
      <c r="E23" s="87" t="s">
        <v>92</v>
      </c>
    </row>
    <row r="24" spans="1:5" ht="15" customHeight="1" hidden="1">
      <c r="A24" s="93"/>
      <c r="B24" s="93"/>
      <c r="C24" s="221" t="s">
        <v>52</v>
      </c>
      <c r="D24" s="166" t="s">
        <v>848</v>
      </c>
      <c r="E24" s="87" t="s">
        <v>51</v>
      </c>
    </row>
    <row r="25" spans="1:5" ht="19.5" customHeight="1" hidden="1">
      <c r="A25" s="231" t="s">
        <v>70</v>
      </c>
      <c r="B25" s="81" t="s">
        <v>850</v>
      </c>
      <c r="C25" s="82"/>
      <c r="D25" s="166"/>
      <c r="E25" s="87"/>
    </row>
    <row r="26" spans="1:5" ht="15" customHeight="1" hidden="1">
      <c r="A26" s="93"/>
      <c r="B26" s="93"/>
      <c r="C26" s="221" t="s">
        <v>46</v>
      </c>
      <c r="D26" s="166" t="s">
        <v>851</v>
      </c>
      <c r="E26" s="87" t="s">
        <v>93</v>
      </c>
    </row>
    <row r="27" spans="1:5" ht="15" customHeight="1" hidden="1">
      <c r="A27" s="93"/>
      <c r="B27" s="93"/>
      <c r="C27" s="221" t="s">
        <v>47</v>
      </c>
      <c r="D27" s="166" t="s">
        <v>852</v>
      </c>
      <c r="E27" s="87" t="s">
        <v>52</v>
      </c>
    </row>
    <row r="28" spans="1:5" ht="15" customHeight="1" hidden="1">
      <c r="A28" s="93"/>
      <c r="B28" s="93"/>
      <c r="C28" s="221" t="s">
        <v>48</v>
      </c>
      <c r="D28" s="166" t="s">
        <v>853</v>
      </c>
      <c r="E28" s="87" t="s">
        <v>94</v>
      </c>
    </row>
    <row r="29" spans="1:5" ht="15" customHeight="1" hidden="1">
      <c r="A29" s="93"/>
      <c r="B29" s="93"/>
      <c r="C29" s="221" t="s">
        <v>49</v>
      </c>
      <c r="D29" s="166" t="s">
        <v>854</v>
      </c>
      <c r="E29" s="87" t="s">
        <v>95</v>
      </c>
    </row>
    <row r="30" spans="1:5" ht="19.5" customHeight="1" hidden="1">
      <c r="A30" s="231" t="s">
        <v>71</v>
      </c>
      <c r="B30" s="81" t="s">
        <v>855</v>
      </c>
      <c r="C30" s="82"/>
      <c r="D30" s="166"/>
      <c r="E30" s="87"/>
    </row>
    <row r="31" spans="1:5" ht="15" customHeight="1" hidden="1">
      <c r="A31" s="93"/>
      <c r="B31" s="93"/>
      <c r="C31" s="221" t="s">
        <v>46</v>
      </c>
      <c r="D31" s="166" t="s">
        <v>856</v>
      </c>
      <c r="E31" s="87" t="s">
        <v>96</v>
      </c>
    </row>
    <row r="32" spans="1:5" ht="15" customHeight="1" hidden="1">
      <c r="A32" s="93"/>
      <c r="B32" s="93"/>
      <c r="C32" s="221" t="s">
        <v>47</v>
      </c>
      <c r="D32" s="166" t="s">
        <v>857</v>
      </c>
      <c r="E32" s="87" t="s">
        <v>97</v>
      </c>
    </row>
    <row r="33" spans="1:5" ht="15" customHeight="1" hidden="1">
      <c r="A33" s="93"/>
      <c r="B33" s="93"/>
      <c r="C33" s="221" t="s">
        <v>48</v>
      </c>
      <c r="D33" s="166" t="s">
        <v>858</v>
      </c>
      <c r="E33" s="87" t="s">
        <v>98</v>
      </c>
    </row>
    <row r="34" spans="1:5" ht="17.25" customHeight="1">
      <c r="A34" s="231" t="s">
        <v>72</v>
      </c>
      <c r="B34" s="81" t="s">
        <v>859</v>
      </c>
      <c r="C34" s="82"/>
      <c r="D34" s="166"/>
      <c r="E34" s="87"/>
    </row>
    <row r="35" spans="1:5" ht="15" customHeight="1">
      <c r="A35" s="93"/>
      <c r="B35" s="93"/>
      <c r="C35" s="221" t="s">
        <v>46</v>
      </c>
      <c r="D35" s="166" t="s">
        <v>851</v>
      </c>
      <c r="E35" s="87" t="s">
        <v>99</v>
      </c>
    </row>
    <row r="36" spans="1:5" ht="15" customHeight="1">
      <c r="A36" s="93"/>
      <c r="B36" s="93"/>
      <c r="C36" s="221" t="s">
        <v>47</v>
      </c>
      <c r="D36" s="166" t="s">
        <v>860</v>
      </c>
      <c r="E36" s="87" t="s">
        <v>100</v>
      </c>
    </row>
    <row r="37" spans="1:5" ht="15" customHeight="1">
      <c r="A37" s="93"/>
      <c r="B37" s="93"/>
      <c r="C37" s="221" t="s">
        <v>48</v>
      </c>
      <c r="D37" s="166" t="s">
        <v>861</v>
      </c>
      <c r="E37" s="87" t="s">
        <v>101</v>
      </c>
    </row>
    <row r="38" spans="1:5" ht="15" customHeight="1">
      <c r="A38" s="93"/>
      <c r="B38" s="93"/>
      <c r="C38" s="221" t="s">
        <v>49</v>
      </c>
      <c r="D38" s="166" t="s">
        <v>862</v>
      </c>
      <c r="E38" s="87" t="s">
        <v>102</v>
      </c>
    </row>
    <row r="39" spans="1:5" ht="17.25" customHeight="1">
      <c r="A39" s="231" t="s">
        <v>73</v>
      </c>
      <c r="B39" s="81" t="s">
        <v>863</v>
      </c>
      <c r="C39" s="82"/>
      <c r="D39" s="166"/>
      <c r="E39" s="87"/>
    </row>
    <row r="40" spans="1:5" ht="15" customHeight="1">
      <c r="A40" s="93"/>
      <c r="B40" s="93"/>
      <c r="C40" s="221" t="s">
        <v>46</v>
      </c>
      <c r="D40" s="166" t="s">
        <v>864</v>
      </c>
      <c r="E40" s="87" t="s">
        <v>103</v>
      </c>
    </row>
    <row r="41" spans="1:5" ht="15" customHeight="1">
      <c r="A41" s="93"/>
      <c r="B41" s="93"/>
      <c r="C41" s="221" t="s">
        <v>47</v>
      </c>
      <c r="D41" s="166" t="s">
        <v>865</v>
      </c>
      <c r="E41" s="87" t="s">
        <v>104</v>
      </c>
    </row>
    <row r="42" spans="1:5" ht="15" customHeight="1">
      <c r="A42" s="93"/>
      <c r="B42" s="93"/>
      <c r="C42" s="221" t="s">
        <v>48</v>
      </c>
      <c r="D42" s="166" t="s">
        <v>866</v>
      </c>
      <c r="E42" s="87" t="s">
        <v>105</v>
      </c>
    </row>
    <row r="43" spans="1:5" ht="15" customHeight="1">
      <c r="A43" s="93"/>
      <c r="B43" s="93"/>
      <c r="C43" s="221" t="s">
        <v>49</v>
      </c>
      <c r="D43" s="166" t="s">
        <v>867</v>
      </c>
      <c r="E43" s="87" t="s">
        <v>106</v>
      </c>
    </row>
    <row r="44" spans="1:5" ht="17.25" customHeight="1">
      <c r="A44" s="231" t="s">
        <v>74</v>
      </c>
      <c r="B44" s="81" t="s">
        <v>869</v>
      </c>
      <c r="C44" s="82"/>
      <c r="D44" s="166"/>
      <c r="E44" s="87"/>
    </row>
    <row r="45" spans="1:5" ht="15" customHeight="1">
      <c r="A45" s="93"/>
      <c r="B45" s="93"/>
      <c r="C45" s="221" t="s">
        <v>46</v>
      </c>
      <c r="D45" s="166" t="s">
        <v>868</v>
      </c>
      <c r="E45" s="87" t="s">
        <v>107</v>
      </c>
    </row>
    <row r="46" spans="1:5" ht="15" customHeight="1">
      <c r="A46" s="93"/>
      <c r="B46" s="93"/>
      <c r="C46" s="221" t="s">
        <v>47</v>
      </c>
      <c r="D46" s="166" t="s">
        <v>870</v>
      </c>
      <c r="E46" s="87" t="s">
        <v>108</v>
      </c>
    </row>
    <row r="47" spans="1:5" ht="15" customHeight="1">
      <c r="A47" s="93"/>
      <c r="B47" s="93"/>
      <c r="C47" s="221" t="s">
        <v>48</v>
      </c>
      <c r="D47" s="166" t="s">
        <v>871</v>
      </c>
      <c r="E47" s="87" t="s">
        <v>109</v>
      </c>
    </row>
    <row r="48" spans="1:5" ht="15" customHeight="1">
      <c r="A48" s="93"/>
      <c r="B48" s="93"/>
      <c r="C48" s="221" t="s">
        <v>49</v>
      </c>
      <c r="D48" s="166" t="s">
        <v>872</v>
      </c>
      <c r="E48" s="87" t="s">
        <v>110</v>
      </c>
    </row>
    <row r="49" spans="1:5" ht="15" customHeight="1">
      <c r="A49" s="93"/>
      <c r="B49" s="93"/>
      <c r="C49" s="221" t="s">
        <v>50</v>
      </c>
      <c r="D49" s="166" t="s">
        <v>873</v>
      </c>
      <c r="E49" s="87" t="s">
        <v>111</v>
      </c>
    </row>
    <row r="50" spans="1:5" ht="15" customHeight="1">
      <c r="A50" s="93"/>
      <c r="B50" s="93"/>
      <c r="C50" s="221" t="s">
        <v>51</v>
      </c>
      <c r="D50" s="166" t="s">
        <v>874</v>
      </c>
      <c r="E50" s="87" t="s">
        <v>112</v>
      </c>
    </row>
    <row r="51" spans="1:5" ht="15" customHeight="1">
      <c r="A51" s="93"/>
      <c r="B51" s="93"/>
      <c r="C51" s="221" t="s">
        <v>52</v>
      </c>
      <c r="D51" s="470" t="s">
        <v>875</v>
      </c>
      <c r="E51" s="87" t="s">
        <v>113</v>
      </c>
    </row>
    <row r="52" spans="1:5" ht="15" customHeight="1">
      <c r="A52" s="93"/>
      <c r="B52" s="93"/>
      <c r="C52" s="221">
        <v>15</v>
      </c>
      <c r="D52" s="470" t="s">
        <v>1068</v>
      </c>
      <c r="E52" s="232" t="s">
        <v>178</v>
      </c>
    </row>
    <row r="53" spans="1:5" ht="15" customHeight="1">
      <c r="A53" s="93"/>
      <c r="B53" s="93"/>
      <c r="C53" s="221">
        <v>17</v>
      </c>
      <c r="D53" s="166" t="s">
        <v>877</v>
      </c>
      <c r="E53" s="233" t="s">
        <v>178</v>
      </c>
    </row>
    <row r="54" spans="1:5" ht="19.5" customHeight="1">
      <c r="A54" s="231" t="s">
        <v>75</v>
      </c>
      <c r="B54" s="81" t="s">
        <v>878</v>
      </c>
      <c r="C54" s="82"/>
      <c r="D54" s="166"/>
      <c r="E54" s="87"/>
    </row>
    <row r="55" spans="1:5" ht="15" customHeight="1">
      <c r="A55" s="93"/>
      <c r="B55" s="93"/>
      <c r="C55" s="221" t="s">
        <v>46</v>
      </c>
      <c r="D55" s="166" t="s">
        <v>879</v>
      </c>
      <c r="E55" s="87" t="s">
        <v>114</v>
      </c>
    </row>
    <row r="56" spans="1:5" ht="15" customHeight="1">
      <c r="A56" s="93"/>
      <c r="B56" s="93"/>
      <c r="C56" s="221" t="s">
        <v>47</v>
      </c>
      <c r="D56" s="166" t="s">
        <v>880</v>
      </c>
      <c r="E56" s="87" t="s">
        <v>115</v>
      </c>
    </row>
    <row r="57" spans="1:5" ht="15" customHeight="1">
      <c r="A57" s="93"/>
      <c r="B57" s="93"/>
      <c r="C57" s="221" t="s">
        <v>48</v>
      </c>
      <c r="D57" s="166" t="s">
        <v>881</v>
      </c>
      <c r="E57" s="87" t="s">
        <v>116</v>
      </c>
    </row>
    <row r="58" spans="1:5" ht="15" customHeight="1">
      <c r="A58" s="68"/>
      <c r="B58" s="68"/>
      <c r="C58" s="632" t="s">
        <v>49</v>
      </c>
      <c r="D58" s="615" t="s">
        <v>882</v>
      </c>
      <c r="E58" s="87" t="s">
        <v>117</v>
      </c>
    </row>
    <row r="59" spans="1:5" ht="15" customHeight="1" hidden="1">
      <c r="A59" s="93"/>
      <c r="B59" s="93"/>
      <c r="C59" s="221" t="s">
        <v>50</v>
      </c>
      <c r="D59" s="166" t="s">
        <v>883</v>
      </c>
      <c r="E59" s="87" t="s">
        <v>118</v>
      </c>
    </row>
    <row r="60" spans="1:5" ht="15" customHeight="1" hidden="1">
      <c r="A60" s="93"/>
      <c r="B60" s="93"/>
      <c r="C60" s="221" t="s">
        <v>51</v>
      </c>
      <c r="D60" s="166" t="s">
        <v>884</v>
      </c>
      <c r="E60" s="87" t="s">
        <v>119</v>
      </c>
    </row>
    <row r="61" spans="1:5" ht="15" customHeight="1" hidden="1">
      <c r="A61" s="93"/>
      <c r="B61" s="93"/>
      <c r="C61" s="221" t="s">
        <v>52</v>
      </c>
      <c r="D61" s="166" t="s">
        <v>885</v>
      </c>
      <c r="E61" s="87" t="s">
        <v>120</v>
      </c>
    </row>
    <row r="62" spans="1:5" ht="15" customHeight="1" hidden="1">
      <c r="A62" s="93"/>
      <c r="B62" s="93"/>
      <c r="C62" s="234" t="s">
        <v>95</v>
      </c>
      <c r="D62" s="235" t="s">
        <v>886</v>
      </c>
      <c r="E62" s="87"/>
    </row>
    <row r="63" spans="1:5" ht="19.5" customHeight="1" hidden="1">
      <c r="A63" s="231" t="s">
        <v>76</v>
      </c>
      <c r="B63" s="81" t="s">
        <v>887</v>
      </c>
      <c r="C63" s="82"/>
      <c r="D63" s="166"/>
      <c r="E63" s="87"/>
    </row>
    <row r="64" spans="1:5" ht="15" customHeight="1" hidden="1">
      <c r="A64" s="236"/>
      <c r="B64" s="93"/>
      <c r="C64" s="221" t="s">
        <v>46</v>
      </c>
      <c r="D64" s="166" t="s">
        <v>888</v>
      </c>
      <c r="E64" s="87" t="s">
        <v>121</v>
      </c>
    </row>
    <row r="65" spans="1:5" ht="15" customHeight="1" hidden="1">
      <c r="A65" s="236"/>
      <c r="B65" s="93"/>
      <c r="C65" s="221" t="s">
        <v>47</v>
      </c>
      <c r="D65" s="166" t="s">
        <v>889</v>
      </c>
      <c r="E65" s="87" t="s">
        <v>122</v>
      </c>
    </row>
    <row r="66" spans="1:5" ht="15" customHeight="1" hidden="1">
      <c r="A66" s="236"/>
      <c r="B66" s="93"/>
      <c r="C66" s="221" t="s">
        <v>48</v>
      </c>
      <c r="D66" s="166" t="s">
        <v>890</v>
      </c>
      <c r="E66" s="87" t="s">
        <v>123</v>
      </c>
    </row>
    <row r="67" spans="1:5" ht="15" customHeight="1" hidden="1">
      <c r="A67" s="236"/>
      <c r="B67" s="93"/>
      <c r="C67" s="221" t="s">
        <v>49</v>
      </c>
      <c r="D67" s="166" t="s">
        <v>891</v>
      </c>
      <c r="E67" s="87" t="s">
        <v>124</v>
      </c>
    </row>
    <row r="68" spans="1:5" ht="15" customHeight="1" hidden="1">
      <c r="A68" s="236"/>
      <c r="B68" s="93"/>
      <c r="C68" s="221" t="s">
        <v>50</v>
      </c>
      <c r="D68" s="166" t="s">
        <v>892</v>
      </c>
      <c r="E68" s="87" t="s">
        <v>125</v>
      </c>
    </row>
    <row r="69" spans="1:5" ht="19.5" customHeight="1" hidden="1">
      <c r="A69" s="231" t="s">
        <v>77</v>
      </c>
      <c r="B69" s="237" t="s">
        <v>893</v>
      </c>
      <c r="C69" s="93"/>
      <c r="D69" s="166"/>
      <c r="E69" s="87"/>
    </row>
    <row r="70" spans="1:5" ht="15" customHeight="1" hidden="1">
      <c r="A70" s="236"/>
      <c r="B70" s="93"/>
      <c r="C70" s="221" t="s">
        <v>46</v>
      </c>
      <c r="D70" s="166" t="s">
        <v>894</v>
      </c>
      <c r="E70" s="87" t="s">
        <v>126</v>
      </c>
    </row>
    <row r="71" spans="1:5" ht="15" customHeight="1" hidden="1">
      <c r="A71" s="236"/>
      <c r="B71" s="93"/>
      <c r="C71" s="221" t="s">
        <v>47</v>
      </c>
      <c r="D71" s="166" t="s">
        <v>895</v>
      </c>
      <c r="E71" s="87" t="s">
        <v>127</v>
      </c>
    </row>
    <row r="72" spans="1:5" ht="15" customHeight="1" hidden="1">
      <c r="A72" s="236"/>
      <c r="B72" s="93"/>
      <c r="C72" s="221" t="s">
        <v>48</v>
      </c>
      <c r="D72" s="166" t="s">
        <v>896</v>
      </c>
      <c r="E72" s="87" t="s">
        <v>128</v>
      </c>
    </row>
    <row r="73" spans="1:5" ht="15" customHeight="1" hidden="1">
      <c r="A73" s="236"/>
      <c r="B73" s="93"/>
      <c r="C73" s="221" t="s">
        <v>49</v>
      </c>
      <c r="D73" s="166" t="s">
        <v>897</v>
      </c>
      <c r="E73" s="87" t="s">
        <v>129</v>
      </c>
    </row>
    <row r="74" spans="1:5" ht="19.5" customHeight="1" hidden="1">
      <c r="A74" s="231" t="s">
        <v>78</v>
      </c>
      <c r="B74" s="237" t="s">
        <v>898</v>
      </c>
      <c r="C74" s="93"/>
      <c r="D74" s="166"/>
      <c r="E74" s="87"/>
    </row>
    <row r="75" spans="1:5" ht="15" customHeight="1" hidden="1">
      <c r="A75" s="236"/>
      <c r="B75" s="93"/>
      <c r="C75" s="221" t="s">
        <v>46</v>
      </c>
      <c r="D75" s="166" t="s">
        <v>899</v>
      </c>
      <c r="E75" s="87" t="s">
        <v>130</v>
      </c>
    </row>
    <row r="76" spans="1:5" ht="15" customHeight="1" hidden="1">
      <c r="A76" s="236"/>
      <c r="B76" s="93"/>
      <c r="C76" s="221" t="s">
        <v>47</v>
      </c>
      <c r="D76" s="166" t="s">
        <v>900</v>
      </c>
      <c r="E76" s="87" t="s">
        <v>131</v>
      </c>
    </row>
    <row r="77" spans="1:5" ht="15" customHeight="1" hidden="1">
      <c r="A77" s="236"/>
      <c r="B77" s="93"/>
      <c r="C77" s="221" t="s">
        <v>48</v>
      </c>
      <c r="D77" s="166" t="s">
        <v>901</v>
      </c>
      <c r="E77" s="87" t="s">
        <v>132</v>
      </c>
    </row>
    <row r="78" spans="1:5" ht="15" customHeight="1" hidden="1">
      <c r="A78" s="236"/>
      <c r="B78" s="93"/>
      <c r="C78" s="221" t="s">
        <v>49</v>
      </c>
      <c r="D78" s="166" t="s">
        <v>902</v>
      </c>
      <c r="E78" s="87" t="s">
        <v>133</v>
      </c>
    </row>
    <row r="79" spans="1:5" ht="19.5" customHeight="1" hidden="1">
      <c r="A79" s="231" t="s">
        <v>79</v>
      </c>
      <c r="B79" s="237" t="s">
        <v>903</v>
      </c>
      <c r="C79" s="93"/>
      <c r="D79" s="166"/>
      <c r="E79" s="87"/>
    </row>
    <row r="80" spans="1:5" ht="15" customHeight="1" hidden="1">
      <c r="A80" s="236"/>
      <c r="B80" s="93"/>
      <c r="C80" s="221" t="s">
        <v>46</v>
      </c>
      <c r="D80" s="166" t="s">
        <v>904</v>
      </c>
      <c r="E80" s="87" t="s">
        <v>134</v>
      </c>
    </row>
    <row r="81" spans="1:5" ht="15" customHeight="1" hidden="1">
      <c r="A81" s="236"/>
      <c r="B81" s="93"/>
      <c r="C81" s="221" t="s">
        <v>47</v>
      </c>
      <c r="D81" s="166" t="s">
        <v>905</v>
      </c>
      <c r="E81" s="87" t="s">
        <v>135</v>
      </c>
    </row>
    <row r="82" spans="1:5" ht="15" customHeight="1" hidden="1">
      <c r="A82" s="236"/>
      <c r="B82" s="93"/>
      <c r="C82" s="221" t="s">
        <v>48</v>
      </c>
      <c r="D82" s="166" t="s">
        <v>907</v>
      </c>
      <c r="E82" s="87" t="s">
        <v>136</v>
      </c>
    </row>
    <row r="83" spans="1:5" ht="15" customHeight="1" hidden="1">
      <c r="A83" s="236"/>
      <c r="B83" s="93"/>
      <c r="C83" s="221" t="s">
        <v>49</v>
      </c>
      <c r="D83" s="166" t="s">
        <v>906</v>
      </c>
      <c r="E83" s="87"/>
    </row>
    <row r="84" spans="1:5" ht="19.5" customHeight="1" hidden="1">
      <c r="A84" s="231" t="s">
        <v>80</v>
      </c>
      <c r="B84" s="237" t="s">
        <v>908</v>
      </c>
      <c r="C84" s="93"/>
      <c r="D84" s="166"/>
      <c r="E84" s="87"/>
    </row>
    <row r="85" spans="1:5" ht="15" customHeight="1" hidden="1">
      <c r="A85" s="236"/>
      <c r="B85" s="93"/>
      <c r="C85" s="221" t="s">
        <v>46</v>
      </c>
      <c r="D85" s="166" t="s">
        <v>909</v>
      </c>
      <c r="E85" s="87" t="s">
        <v>137</v>
      </c>
    </row>
    <row r="86" spans="1:5" ht="15" customHeight="1" hidden="1">
      <c r="A86" s="236"/>
      <c r="B86" s="93"/>
      <c r="C86" s="221" t="s">
        <v>47</v>
      </c>
      <c r="D86" s="166" t="s">
        <v>910</v>
      </c>
      <c r="E86" s="87" t="s">
        <v>138</v>
      </c>
    </row>
    <row r="87" spans="1:5" ht="15" customHeight="1" hidden="1">
      <c r="A87" s="236"/>
      <c r="B87" s="93"/>
      <c r="C87" s="221" t="s">
        <v>48</v>
      </c>
      <c r="D87" s="166" t="s">
        <v>911</v>
      </c>
      <c r="E87" s="87" t="s">
        <v>139</v>
      </c>
    </row>
    <row r="88" spans="1:5" ht="15" customHeight="1" hidden="1">
      <c r="A88" s="236"/>
      <c r="B88" s="93"/>
      <c r="C88" s="221" t="s">
        <v>49</v>
      </c>
      <c r="D88" s="166" t="s">
        <v>912</v>
      </c>
      <c r="E88" s="87" t="s">
        <v>140</v>
      </c>
    </row>
    <row r="89" spans="1:5" ht="15" customHeight="1" hidden="1">
      <c r="A89" s="236"/>
      <c r="B89" s="93"/>
      <c r="C89" s="221" t="s">
        <v>50</v>
      </c>
      <c r="D89" s="166" t="s">
        <v>913</v>
      </c>
      <c r="E89" s="87" t="s">
        <v>141</v>
      </c>
    </row>
    <row r="90" spans="1:5" ht="15" customHeight="1" hidden="1">
      <c r="A90" s="236"/>
      <c r="B90" s="93"/>
      <c r="C90" s="221">
        <v>11</v>
      </c>
      <c r="D90" s="166" t="s">
        <v>914</v>
      </c>
      <c r="E90" s="87"/>
    </row>
    <row r="91" spans="1:5" ht="18" customHeight="1" hidden="1">
      <c r="A91" s="231" t="s">
        <v>81</v>
      </c>
      <c r="B91" s="237" t="s">
        <v>915</v>
      </c>
      <c r="C91" s="93"/>
      <c r="D91" s="166"/>
      <c r="E91" s="87"/>
    </row>
    <row r="92" spans="1:5" ht="15" customHeight="1" hidden="1">
      <c r="A92" s="236"/>
      <c r="B92" s="93"/>
      <c r="C92" s="221" t="s">
        <v>46</v>
      </c>
      <c r="D92" s="166" t="s">
        <v>896</v>
      </c>
      <c r="E92" s="87" t="s">
        <v>142</v>
      </c>
    </row>
    <row r="93" spans="1:5" ht="15" customHeight="1" hidden="1">
      <c r="A93" s="236"/>
      <c r="B93" s="93"/>
      <c r="C93" s="221" t="s">
        <v>47</v>
      </c>
      <c r="D93" s="166" t="s">
        <v>916</v>
      </c>
      <c r="E93" s="87" t="s">
        <v>143</v>
      </c>
    </row>
    <row r="94" spans="1:5" ht="15" customHeight="1" hidden="1">
      <c r="A94" s="236"/>
      <c r="B94" s="93"/>
      <c r="C94" s="221" t="s">
        <v>48</v>
      </c>
      <c r="D94" s="166" t="s">
        <v>917</v>
      </c>
      <c r="E94" s="87" t="s">
        <v>144</v>
      </c>
    </row>
    <row r="95" spans="1:5" ht="15" customHeight="1" hidden="1">
      <c r="A95" s="236"/>
      <c r="B95" s="93"/>
      <c r="C95" s="221" t="s">
        <v>49</v>
      </c>
      <c r="D95" s="166" t="s">
        <v>918</v>
      </c>
      <c r="E95" s="87" t="s">
        <v>145</v>
      </c>
    </row>
    <row r="96" spans="1:5" ht="15" customHeight="1" hidden="1">
      <c r="A96" s="236"/>
      <c r="B96" s="93"/>
      <c r="C96" s="234" t="s">
        <v>50</v>
      </c>
      <c r="D96" s="235" t="s">
        <v>919</v>
      </c>
      <c r="E96" s="87"/>
    </row>
    <row r="97" spans="1:5" ht="18" customHeight="1" hidden="1">
      <c r="A97" s="231" t="s">
        <v>82</v>
      </c>
      <c r="B97" s="237" t="s">
        <v>920</v>
      </c>
      <c r="C97" s="93"/>
      <c r="D97" s="166"/>
      <c r="E97" s="87"/>
    </row>
    <row r="98" spans="1:5" ht="15" customHeight="1" hidden="1">
      <c r="A98" s="93"/>
      <c r="B98" s="93"/>
      <c r="C98" s="221" t="s">
        <v>46</v>
      </c>
      <c r="D98" s="166" t="s">
        <v>921</v>
      </c>
      <c r="E98" s="87" t="s">
        <v>146</v>
      </c>
    </row>
    <row r="99" spans="1:5" ht="15" customHeight="1" hidden="1">
      <c r="A99" s="93"/>
      <c r="B99" s="93"/>
      <c r="C99" s="221" t="s">
        <v>47</v>
      </c>
      <c r="D99" s="166" t="s">
        <v>922</v>
      </c>
      <c r="E99" s="87" t="s">
        <v>147</v>
      </c>
    </row>
    <row r="100" spans="1:5" ht="15" customHeight="1" hidden="1">
      <c r="A100" s="93"/>
      <c r="B100" s="93"/>
      <c r="C100" s="221" t="s">
        <v>48</v>
      </c>
      <c r="D100" s="166" t="s">
        <v>923</v>
      </c>
      <c r="E100" s="87" t="s">
        <v>148</v>
      </c>
    </row>
    <row r="101" spans="1:5" ht="15" customHeight="1" hidden="1">
      <c r="A101" s="93"/>
      <c r="B101" s="93"/>
      <c r="C101" s="221" t="s">
        <v>49</v>
      </c>
      <c r="D101" s="166" t="s">
        <v>924</v>
      </c>
      <c r="E101" s="87" t="s">
        <v>149</v>
      </c>
    </row>
    <row r="102" spans="1:5" ht="15" customHeight="1" hidden="1">
      <c r="A102" s="93"/>
      <c r="B102" s="93"/>
      <c r="C102" s="221" t="s">
        <v>50</v>
      </c>
      <c r="D102" s="166" t="s">
        <v>925</v>
      </c>
      <c r="E102" s="238" t="s">
        <v>178</v>
      </c>
    </row>
    <row r="103" spans="1:5" ht="15" customHeight="1" hidden="1">
      <c r="A103" s="93"/>
      <c r="B103" s="93"/>
      <c r="C103" s="221">
        <v>11</v>
      </c>
      <c r="D103" s="166" t="s">
        <v>926</v>
      </c>
      <c r="E103" s="239" t="s">
        <v>21</v>
      </c>
    </row>
    <row r="104" spans="1:4" ht="7.5" customHeight="1" hidden="1">
      <c r="A104" s="64"/>
      <c r="B104" s="64"/>
      <c r="C104" s="64"/>
      <c r="D104" s="64"/>
    </row>
    <row r="105" ht="18" customHeight="1">
      <c r="A105" s="36"/>
    </row>
    <row r="106" spans="1:4" ht="18" customHeight="1">
      <c r="A106" s="240"/>
      <c r="B106" s="34"/>
      <c r="C106" s="34"/>
      <c r="D106" s="34"/>
    </row>
    <row r="107" spans="1:4" ht="18" customHeight="1">
      <c r="A107" s="34"/>
      <c r="B107" s="34"/>
      <c r="C107" s="34"/>
      <c r="D107" s="34"/>
    </row>
    <row r="108" ht="18" customHeight="1"/>
    <row r="109" spans="1:3" ht="12.75">
      <c r="A109" s="34"/>
      <c r="B109" s="241"/>
      <c r="C109" s="34"/>
    </row>
    <row r="110" spans="1:3" ht="12.75">
      <c r="A110" s="34"/>
      <c r="B110" s="241"/>
      <c r="C110" s="34"/>
    </row>
    <row r="111" spans="2:3" ht="12.75">
      <c r="B111" s="34"/>
      <c r="C111" s="34"/>
    </row>
    <row r="112" spans="2:3" ht="12.75">
      <c r="B112" s="34"/>
      <c r="C112" s="34"/>
    </row>
  </sheetData>
  <sheetProtection/>
  <mergeCells count="3">
    <mergeCell ref="A3:D3"/>
    <mergeCell ref="A2:D2"/>
    <mergeCell ref="A5:D5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2" sqref="A2:D3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ht="12.75">
      <c r="A1" s="8" t="s">
        <v>1062</v>
      </c>
    </row>
    <row r="2" spans="1:4" ht="17.25">
      <c r="A2" s="705" t="s">
        <v>830</v>
      </c>
      <c r="B2" s="705"/>
      <c r="C2" s="705"/>
      <c r="D2" s="705"/>
    </row>
    <row r="3" spans="1:4" ht="17.25">
      <c r="A3" s="705" t="s">
        <v>1152</v>
      </c>
      <c r="B3" s="705"/>
      <c r="C3" s="705"/>
      <c r="D3" s="705"/>
    </row>
    <row r="4" spans="1:4" ht="9.75" customHeight="1">
      <c r="A4" s="451"/>
      <c r="B4" s="451"/>
      <c r="C4" s="451"/>
      <c r="D4" s="451"/>
    </row>
    <row r="5" spans="1:4" ht="12.75">
      <c r="A5" s="706"/>
      <c r="B5" s="706"/>
      <c r="C5" s="706"/>
      <c r="D5" s="706"/>
    </row>
    <row r="6" ht="9.75" customHeight="1"/>
    <row r="7" spans="1:4" ht="18.75" customHeight="1">
      <c r="A7" s="226" t="s">
        <v>831</v>
      </c>
      <c r="B7" s="226" t="s">
        <v>832</v>
      </c>
      <c r="C7" s="226" t="s">
        <v>833</v>
      </c>
      <c r="D7" s="226" t="s">
        <v>361</v>
      </c>
    </row>
    <row r="8" spans="1:4" ht="7.5" customHeight="1">
      <c r="A8" s="227"/>
      <c r="B8" s="227"/>
      <c r="C8" s="227"/>
      <c r="D8" s="227"/>
    </row>
    <row r="9" spans="1:4" ht="19.5" customHeight="1" hidden="1">
      <c r="A9" s="228"/>
      <c r="B9" s="229" t="s">
        <v>834</v>
      </c>
      <c r="C9" s="230"/>
      <c r="D9" s="230"/>
    </row>
    <row r="10" spans="1:4" ht="19.5" customHeight="1" hidden="1">
      <c r="A10" s="231" t="s">
        <v>68</v>
      </c>
      <c r="B10" s="81" t="s">
        <v>835</v>
      </c>
      <c r="C10" s="82"/>
      <c r="D10" s="82"/>
    </row>
    <row r="11" spans="1:5" ht="15" customHeight="1" hidden="1">
      <c r="A11" s="93"/>
      <c r="B11" s="93"/>
      <c r="C11" s="221" t="s">
        <v>46</v>
      </c>
      <c r="D11" s="166" t="s">
        <v>836</v>
      </c>
      <c r="E11" s="87" t="s">
        <v>83</v>
      </c>
    </row>
    <row r="12" spans="1:5" ht="15" customHeight="1" hidden="1">
      <c r="A12" s="93"/>
      <c r="B12" s="93"/>
      <c r="C12" s="221" t="s">
        <v>47</v>
      </c>
      <c r="D12" s="166" t="s">
        <v>837</v>
      </c>
      <c r="E12" s="87" t="s">
        <v>84</v>
      </c>
    </row>
    <row r="13" spans="1:5" ht="15" customHeight="1" hidden="1">
      <c r="A13" s="93"/>
      <c r="B13" s="93"/>
      <c r="C13" s="221" t="s">
        <v>48</v>
      </c>
      <c r="D13" s="166" t="s">
        <v>838</v>
      </c>
      <c r="E13" s="87" t="s">
        <v>85</v>
      </c>
    </row>
    <row r="14" spans="1:5" ht="15" customHeight="1" hidden="1">
      <c r="A14" s="93"/>
      <c r="B14" s="93"/>
      <c r="C14" s="221" t="s">
        <v>49</v>
      </c>
      <c r="D14" s="166" t="s">
        <v>839</v>
      </c>
      <c r="E14" s="87" t="s">
        <v>86</v>
      </c>
    </row>
    <row r="15" spans="1:5" ht="15" customHeight="1" hidden="1">
      <c r="A15" s="93"/>
      <c r="B15" s="93"/>
      <c r="C15" s="221" t="s">
        <v>50</v>
      </c>
      <c r="D15" s="166" t="s">
        <v>840</v>
      </c>
      <c r="E15" s="87"/>
    </row>
    <row r="16" spans="1:5" ht="15" customHeight="1" hidden="1">
      <c r="A16" s="93"/>
      <c r="B16" s="93"/>
      <c r="C16" s="221" t="s">
        <v>51</v>
      </c>
      <c r="D16" s="166" t="s">
        <v>841</v>
      </c>
      <c r="E16" s="87"/>
    </row>
    <row r="17" spans="1:5" ht="19.5" customHeight="1" hidden="1">
      <c r="A17" s="231" t="s">
        <v>69</v>
      </c>
      <c r="B17" s="81" t="s">
        <v>842</v>
      </c>
      <c r="C17" s="82"/>
      <c r="D17" s="166"/>
      <c r="E17" s="87"/>
    </row>
    <row r="18" spans="1:5" ht="15" customHeight="1" hidden="1">
      <c r="A18" s="93"/>
      <c r="B18" s="93"/>
      <c r="C18" s="221" t="s">
        <v>46</v>
      </c>
      <c r="D18" s="166" t="s">
        <v>843</v>
      </c>
      <c r="E18" s="87" t="s">
        <v>87</v>
      </c>
    </row>
    <row r="19" spans="1:5" ht="15" customHeight="1" hidden="1">
      <c r="A19" s="93"/>
      <c r="B19" s="93"/>
      <c r="C19" s="221" t="s">
        <v>47</v>
      </c>
      <c r="D19" s="166" t="s">
        <v>844</v>
      </c>
      <c r="E19" s="87" t="s">
        <v>88</v>
      </c>
    </row>
    <row r="20" spans="1:5" ht="15" customHeight="1" hidden="1">
      <c r="A20" s="93"/>
      <c r="B20" s="93"/>
      <c r="C20" s="221" t="s">
        <v>48</v>
      </c>
      <c r="D20" s="166" t="s">
        <v>845</v>
      </c>
      <c r="E20" s="87" t="s">
        <v>89</v>
      </c>
    </row>
    <row r="21" spans="1:5" ht="15" customHeight="1" hidden="1">
      <c r="A21" s="93"/>
      <c r="B21" s="93"/>
      <c r="C21" s="221" t="s">
        <v>49</v>
      </c>
      <c r="D21" s="166" t="s">
        <v>846</v>
      </c>
      <c r="E21" s="87" t="s">
        <v>90</v>
      </c>
    </row>
    <row r="22" spans="1:5" ht="15" customHeight="1" hidden="1">
      <c r="A22" s="93"/>
      <c r="B22" s="93"/>
      <c r="C22" s="221" t="s">
        <v>50</v>
      </c>
      <c r="D22" s="166" t="s">
        <v>849</v>
      </c>
      <c r="E22" s="87" t="s">
        <v>91</v>
      </c>
    </row>
    <row r="23" spans="1:5" ht="15" customHeight="1" hidden="1">
      <c r="A23" s="93"/>
      <c r="B23" s="93"/>
      <c r="C23" s="221" t="s">
        <v>51</v>
      </c>
      <c r="D23" s="166" t="s">
        <v>847</v>
      </c>
      <c r="E23" s="87" t="s">
        <v>92</v>
      </c>
    </row>
    <row r="24" spans="1:5" ht="15" customHeight="1" hidden="1">
      <c r="A24" s="93"/>
      <c r="B24" s="93"/>
      <c r="C24" s="221" t="s">
        <v>52</v>
      </c>
      <c r="D24" s="166" t="s">
        <v>848</v>
      </c>
      <c r="E24" s="87" t="s">
        <v>51</v>
      </c>
    </row>
    <row r="25" spans="1:5" ht="19.5" customHeight="1" hidden="1">
      <c r="A25" s="231" t="s">
        <v>70</v>
      </c>
      <c r="B25" s="81" t="s">
        <v>850</v>
      </c>
      <c r="C25" s="82"/>
      <c r="D25" s="166"/>
      <c r="E25" s="87"/>
    </row>
    <row r="26" spans="1:5" ht="15" customHeight="1" hidden="1">
      <c r="A26" s="93"/>
      <c r="B26" s="93"/>
      <c r="C26" s="221" t="s">
        <v>46</v>
      </c>
      <c r="D26" s="166" t="s">
        <v>851</v>
      </c>
      <c r="E26" s="87" t="s">
        <v>93</v>
      </c>
    </row>
    <row r="27" spans="1:5" ht="15" customHeight="1" hidden="1">
      <c r="A27" s="93"/>
      <c r="B27" s="93"/>
      <c r="C27" s="221" t="s">
        <v>47</v>
      </c>
      <c r="D27" s="166" t="s">
        <v>852</v>
      </c>
      <c r="E27" s="87" t="s">
        <v>52</v>
      </c>
    </row>
    <row r="28" spans="1:5" ht="15" customHeight="1" hidden="1">
      <c r="A28" s="93"/>
      <c r="B28" s="93"/>
      <c r="C28" s="221" t="s">
        <v>48</v>
      </c>
      <c r="D28" s="166" t="s">
        <v>853</v>
      </c>
      <c r="E28" s="87" t="s">
        <v>94</v>
      </c>
    </row>
    <row r="29" spans="1:5" ht="15" customHeight="1" hidden="1">
      <c r="A29" s="93"/>
      <c r="B29" s="93"/>
      <c r="C29" s="221" t="s">
        <v>49</v>
      </c>
      <c r="D29" s="166" t="s">
        <v>854</v>
      </c>
      <c r="E29" s="87" t="s">
        <v>95</v>
      </c>
    </row>
    <row r="30" spans="1:5" ht="19.5" customHeight="1" hidden="1">
      <c r="A30" s="231" t="s">
        <v>71</v>
      </c>
      <c r="B30" s="81" t="s">
        <v>855</v>
      </c>
      <c r="C30" s="82"/>
      <c r="D30" s="166"/>
      <c r="E30" s="87"/>
    </row>
    <row r="31" spans="1:5" ht="15" customHeight="1" hidden="1">
      <c r="A31" s="93"/>
      <c r="B31" s="93"/>
      <c r="C31" s="221" t="s">
        <v>46</v>
      </c>
      <c r="D31" s="166" t="s">
        <v>856</v>
      </c>
      <c r="E31" s="87" t="s">
        <v>96</v>
      </c>
    </row>
    <row r="32" spans="1:5" ht="15" customHeight="1" hidden="1">
      <c r="A32" s="93"/>
      <c r="B32" s="93"/>
      <c r="C32" s="221" t="s">
        <v>47</v>
      </c>
      <c r="D32" s="166" t="s">
        <v>857</v>
      </c>
      <c r="E32" s="87" t="s">
        <v>97</v>
      </c>
    </row>
    <row r="33" spans="1:5" ht="15" customHeight="1" hidden="1">
      <c r="A33" s="93"/>
      <c r="B33" s="93"/>
      <c r="C33" s="221" t="s">
        <v>48</v>
      </c>
      <c r="D33" s="166" t="s">
        <v>858</v>
      </c>
      <c r="E33" s="87" t="s">
        <v>98</v>
      </c>
    </row>
    <row r="34" spans="1:5" ht="17.25" customHeight="1" hidden="1">
      <c r="A34" s="231" t="s">
        <v>72</v>
      </c>
      <c r="B34" s="81" t="s">
        <v>859</v>
      </c>
      <c r="C34" s="82"/>
      <c r="D34" s="166"/>
      <c r="E34" s="87"/>
    </row>
    <row r="35" spans="1:5" ht="15" customHeight="1" hidden="1">
      <c r="A35" s="93"/>
      <c r="B35" s="93"/>
      <c r="C35" s="221" t="s">
        <v>46</v>
      </c>
      <c r="D35" s="166" t="s">
        <v>851</v>
      </c>
      <c r="E35" s="87" t="s">
        <v>99</v>
      </c>
    </row>
    <row r="36" spans="1:5" ht="15" customHeight="1" hidden="1">
      <c r="A36" s="93"/>
      <c r="B36" s="93"/>
      <c r="C36" s="221" t="s">
        <v>47</v>
      </c>
      <c r="D36" s="166" t="s">
        <v>860</v>
      </c>
      <c r="E36" s="87" t="s">
        <v>100</v>
      </c>
    </row>
    <row r="37" spans="1:5" ht="15" customHeight="1" hidden="1">
      <c r="A37" s="93"/>
      <c r="B37" s="93"/>
      <c r="C37" s="221" t="s">
        <v>48</v>
      </c>
      <c r="D37" s="166" t="s">
        <v>861</v>
      </c>
      <c r="E37" s="87" t="s">
        <v>101</v>
      </c>
    </row>
    <row r="38" spans="1:5" ht="15" customHeight="1" hidden="1">
      <c r="A38" s="93"/>
      <c r="B38" s="93"/>
      <c r="C38" s="221" t="s">
        <v>49</v>
      </c>
      <c r="D38" s="166" t="s">
        <v>862</v>
      </c>
      <c r="E38" s="87" t="s">
        <v>102</v>
      </c>
    </row>
    <row r="39" spans="1:5" ht="17.25" customHeight="1" hidden="1">
      <c r="A39" s="231" t="s">
        <v>73</v>
      </c>
      <c r="B39" s="81" t="s">
        <v>863</v>
      </c>
      <c r="C39" s="82"/>
      <c r="D39" s="166"/>
      <c r="E39" s="87"/>
    </row>
    <row r="40" spans="1:5" ht="15" customHeight="1" hidden="1">
      <c r="A40" s="93"/>
      <c r="B40" s="93"/>
      <c r="C40" s="221" t="s">
        <v>46</v>
      </c>
      <c r="D40" s="166" t="s">
        <v>864</v>
      </c>
      <c r="E40" s="87" t="s">
        <v>103</v>
      </c>
    </row>
    <row r="41" spans="1:5" ht="15" customHeight="1" hidden="1">
      <c r="A41" s="93"/>
      <c r="B41" s="93"/>
      <c r="C41" s="221" t="s">
        <v>47</v>
      </c>
      <c r="D41" s="166" t="s">
        <v>865</v>
      </c>
      <c r="E41" s="87" t="s">
        <v>104</v>
      </c>
    </row>
    <row r="42" spans="1:5" ht="15" customHeight="1" hidden="1">
      <c r="A42" s="93"/>
      <c r="B42" s="93"/>
      <c r="C42" s="221" t="s">
        <v>48</v>
      </c>
      <c r="D42" s="166" t="s">
        <v>866</v>
      </c>
      <c r="E42" s="87" t="s">
        <v>105</v>
      </c>
    </row>
    <row r="43" spans="1:5" ht="15" customHeight="1" hidden="1">
      <c r="A43" s="93"/>
      <c r="B43" s="93"/>
      <c r="C43" s="221" t="s">
        <v>49</v>
      </c>
      <c r="D43" s="166" t="s">
        <v>867</v>
      </c>
      <c r="E43" s="87" t="s">
        <v>106</v>
      </c>
    </row>
    <row r="44" spans="1:5" ht="17.25" customHeight="1" hidden="1">
      <c r="A44" s="231" t="s">
        <v>74</v>
      </c>
      <c r="B44" s="81" t="s">
        <v>869</v>
      </c>
      <c r="C44" s="82"/>
      <c r="D44" s="166"/>
      <c r="E44" s="87"/>
    </row>
    <row r="45" spans="1:5" ht="15" customHeight="1" hidden="1">
      <c r="A45" s="93"/>
      <c r="B45" s="93"/>
      <c r="C45" s="221" t="s">
        <v>46</v>
      </c>
      <c r="D45" s="166" t="s">
        <v>868</v>
      </c>
      <c r="E45" s="87" t="s">
        <v>107</v>
      </c>
    </row>
    <row r="46" spans="1:5" ht="15" customHeight="1" hidden="1">
      <c r="A46" s="93"/>
      <c r="B46" s="93"/>
      <c r="C46" s="221" t="s">
        <v>47</v>
      </c>
      <c r="D46" s="166" t="s">
        <v>870</v>
      </c>
      <c r="E46" s="87" t="s">
        <v>108</v>
      </c>
    </row>
    <row r="47" spans="1:5" ht="15" customHeight="1" hidden="1">
      <c r="A47" s="93"/>
      <c r="B47" s="93"/>
      <c r="C47" s="221" t="s">
        <v>48</v>
      </c>
      <c r="D47" s="166" t="s">
        <v>871</v>
      </c>
      <c r="E47" s="87" t="s">
        <v>109</v>
      </c>
    </row>
    <row r="48" spans="1:5" ht="15" customHeight="1" hidden="1">
      <c r="A48" s="93"/>
      <c r="B48" s="93"/>
      <c r="C48" s="221" t="s">
        <v>49</v>
      </c>
      <c r="D48" s="166" t="s">
        <v>872</v>
      </c>
      <c r="E48" s="87" t="s">
        <v>110</v>
      </c>
    </row>
    <row r="49" spans="1:5" ht="15" customHeight="1" hidden="1">
      <c r="A49" s="93"/>
      <c r="B49" s="93"/>
      <c r="C49" s="221" t="s">
        <v>50</v>
      </c>
      <c r="D49" s="166" t="s">
        <v>873</v>
      </c>
      <c r="E49" s="87" t="s">
        <v>111</v>
      </c>
    </row>
    <row r="50" spans="1:5" ht="15" customHeight="1" hidden="1">
      <c r="A50" s="93"/>
      <c r="B50" s="93"/>
      <c r="C50" s="221" t="s">
        <v>51</v>
      </c>
      <c r="D50" s="166" t="s">
        <v>874</v>
      </c>
      <c r="E50" s="87" t="s">
        <v>112</v>
      </c>
    </row>
    <row r="51" spans="1:5" ht="15" customHeight="1" hidden="1">
      <c r="A51" s="93"/>
      <c r="B51" s="93"/>
      <c r="C51" s="221" t="s">
        <v>52</v>
      </c>
      <c r="D51" s="166" t="s">
        <v>875</v>
      </c>
      <c r="E51" s="87" t="s">
        <v>113</v>
      </c>
    </row>
    <row r="52" spans="1:5" ht="15" customHeight="1" hidden="1">
      <c r="A52" s="93"/>
      <c r="B52" s="93"/>
      <c r="C52" s="221">
        <v>15</v>
      </c>
      <c r="D52" s="166" t="s">
        <v>876</v>
      </c>
      <c r="E52" s="232" t="s">
        <v>178</v>
      </c>
    </row>
    <row r="53" spans="1:5" ht="15" customHeight="1" hidden="1">
      <c r="A53" s="93"/>
      <c r="B53" s="93"/>
      <c r="C53" s="221">
        <v>17</v>
      </c>
      <c r="D53" s="166" t="s">
        <v>877</v>
      </c>
      <c r="E53" s="233" t="s">
        <v>178</v>
      </c>
    </row>
    <row r="54" spans="1:5" ht="19.5" customHeight="1" hidden="1">
      <c r="A54" s="231" t="s">
        <v>75</v>
      </c>
      <c r="B54" s="81" t="s">
        <v>878</v>
      </c>
      <c r="C54" s="82"/>
      <c r="D54" s="166"/>
      <c r="E54" s="87"/>
    </row>
    <row r="55" spans="1:5" ht="15" customHeight="1" hidden="1">
      <c r="A55" s="93"/>
      <c r="B55" s="93"/>
      <c r="C55" s="221" t="s">
        <v>46</v>
      </c>
      <c r="D55" s="166" t="s">
        <v>879</v>
      </c>
      <c r="E55" s="87" t="s">
        <v>114</v>
      </c>
    </row>
    <row r="56" spans="1:5" ht="15" customHeight="1" hidden="1">
      <c r="A56" s="93"/>
      <c r="B56" s="93"/>
      <c r="C56" s="221" t="s">
        <v>47</v>
      </c>
      <c r="D56" s="166" t="s">
        <v>880</v>
      </c>
      <c r="E56" s="87" t="s">
        <v>115</v>
      </c>
    </row>
    <row r="57" spans="1:5" ht="15" customHeight="1" hidden="1">
      <c r="A57" s="93"/>
      <c r="B57" s="93"/>
      <c r="C57" s="221" t="s">
        <v>48</v>
      </c>
      <c r="D57" s="166" t="s">
        <v>881</v>
      </c>
      <c r="E57" s="87" t="s">
        <v>116</v>
      </c>
    </row>
    <row r="58" spans="1:5" ht="15" customHeight="1" hidden="1">
      <c r="A58" s="93"/>
      <c r="B58" s="93"/>
      <c r="C58" s="221" t="s">
        <v>49</v>
      </c>
      <c r="D58" s="166" t="s">
        <v>882</v>
      </c>
      <c r="E58" s="87" t="s">
        <v>117</v>
      </c>
    </row>
    <row r="59" spans="1:5" ht="15" customHeight="1">
      <c r="A59" s="93"/>
      <c r="B59" s="93"/>
      <c r="C59" s="221" t="s">
        <v>50</v>
      </c>
      <c r="D59" s="166" t="s">
        <v>883</v>
      </c>
      <c r="E59" s="87" t="s">
        <v>118</v>
      </c>
    </row>
    <row r="60" spans="1:5" ht="15" customHeight="1">
      <c r="A60" s="93"/>
      <c r="B60" s="93"/>
      <c r="C60" s="221" t="s">
        <v>51</v>
      </c>
      <c r="D60" s="166" t="s">
        <v>884</v>
      </c>
      <c r="E60" s="87" t="s">
        <v>119</v>
      </c>
    </row>
    <row r="61" spans="1:5" ht="15" customHeight="1">
      <c r="A61" s="93"/>
      <c r="B61" s="93"/>
      <c r="C61" s="221" t="s">
        <v>52</v>
      </c>
      <c r="D61" s="166" t="s">
        <v>885</v>
      </c>
      <c r="E61" s="87" t="s">
        <v>120</v>
      </c>
    </row>
    <row r="62" spans="1:5" ht="15" customHeight="1">
      <c r="A62" s="93"/>
      <c r="B62" s="93"/>
      <c r="C62" s="234" t="s">
        <v>95</v>
      </c>
      <c r="D62" s="235" t="s">
        <v>886</v>
      </c>
      <c r="E62" s="87"/>
    </row>
    <row r="63" spans="1:5" ht="18" customHeight="1">
      <c r="A63" s="231" t="s">
        <v>76</v>
      </c>
      <c r="B63" s="81" t="s">
        <v>887</v>
      </c>
      <c r="C63" s="82"/>
      <c r="D63" s="166"/>
      <c r="E63" s="87"/>
    </row>
    <row r="64" spans="1:5" ht="15" customHeight="1">
      <c r="A64" s="236"/>
      <c r="B64" s="93"/>
      <c r="C64" s="221" t="s">
        <v>46</v>
      </c>
      <c r="D64" s="166" t="s">
        <v>888</v>
      </c>
      <c r="E64" s="87" t="s">
        <v>121</v>
      </c>
    </row>
    <row r="65" spans="1:5" ht="15" customHeight="1">
      <c r="A65" s="236"/>
      <c r="B65" s="93"/>
      <c r="C65" s="221" t="s">
        <v>47</v>
      </c>
      <c r="D65" s="166" t="s">
        <v>889</v>
      </c>
      <c r="E65" s="87" t="s">
        <v>122</v>
      </c>
    </row>
    <row r="66" spans="1:5" ht="15" customHeight="1">
      <c r="A66" s="236"/>
      <c r="B66" s="93"/>
      <c r="C66" s="221" t="s">
        <v>48</v>
      </c>
      <c r="D66" s="166" t="s">
        <v>890</v>
      </c>
      <c r="E66" s="87" t="s">
        <v>123</v>
      </c>
    </row>
    <row r="67" spans="1:5" ht="15" customHeight="1">
      <c r="A67" s="236"/>
      <c r="B67" s="93"/>
      <c r="C67" s="221" t="s">
        <v>49</v>
      </c>
      <c r="D67" s="166" t="s">
        <v>891</v>
      </c>
      <c r="E67" s="87" t="s">
        <v>124</v>
      </c>
    </row>
    <row r="68" spans="1:5" ht="15" customHeight="1">
      <c r="A68" s="236"/>
      <c r="B68" s="93"/>
      <c r="C68" s="221" t="s">
        <v>50</v>
      </c>
      <c r="D68" s="166" t="s">
        <v>892</v>
      </c>
      <c r="E68" s="87" t="s">
        <v>125</v>
      </c>
    </row>
    <row r="69" spans="1:5" ht="18" customHeight="1">
      <c r="A69" s="231" t="s">
        <v>77</v>
      </c>
      <c r="B69" s="237" t="s">
        <v>893</v>
      </c>
      <c r="C69" s="93"/>
      <c r="D69" s="166"/>
      <c r="E69" s="87"/>
    </row>
    <row r="70" spans="1:5" ht="15" customHeight="1">
      <c r="A70" s="236"/>
      <c r="B70" s="93"/>
      <c r="C70" s="221" t="s">
        <v>46</v>
      </c>
      <c r="D70" s="166" t="s">
        <v>894</v>
      </c>
      <c r="E70" s="87" t="s">
        <v>126</v>
      </c>
    </row>
    <row r="71" spans="1:5" ht="15" customHeight="1">
      <c r="A71" s="236"/>
      <c r="B71" s="93"/>
      <c r="C71" s="221" t="s">
        <v>47</v>
      </c>
      <c r="D71" s="166" t="s">
        <v>895</v>
      </c>
      <c r="E71" s="87" t="s">
        <v>127</v>
      </c>
    </row>
    <row r="72" spans="1:5" ht="15" customHeight="1">
      <c r="A72" s="236"/>
      <c r="B72" s="93"/>
      <c r="C72" s="221" t="s">
        <v>48</v>
      </c>
      <c r="D72" s="166" t="s">
        <v>896</v>
      </c>
      <c r="E72" s="87" t="s">
        <v>128</v>
      </c>
    </row>
    <row r="73" spans="1:5" ht="15" customHeight="1">
      <c r="A73" s="236"/>
      <c r="B73" s="93"/>
      <c r="C73" s="221" t="s">
        <v>49</v>
      </c>
      <c r="D73" s="166" t="s">
        <v>897</v>
      </c>
      <c r="E73" s="87" t="s">
        <v>129</v>
      </c>
    </row>
    <row r="74" spans="1:5" ht="18" customHeight="1">
      <c r="A74" s="231" t="s">
        <v>78</v>
      </c>
      <c r="B74" s="237" t="s">
        <v>898</v>
      </c>
      <c r="C74" s="93"/>
      <c r="D74" s="166"/>
      <c r="E74" s="87"/>
    </row>
    <row r="75" spans="1:5" ht="15" customHeight="1">
      <c r="A75" s="236"/>
      <c r="B75" s="93"/>
      <c r="C75" s="221" t="s">
        <v>46</v>
      </c>
      <c r="D75" s="166" t="s">
        <v>899</v>
      </c>
      <c r="E75" s="87" t="s">
        <v>130</v>
      </c>
    </row>
    <row r="76" spans="1:5" ht="15" customHeight="1">
      <c r="A76" s="236"/>
      <c r="B76" s="93"/>
      <c r="C76" s="221" t="s">
        <v>47</v>
      </c>
      <c r="D76" s="166" t="s">
        <v>900</v>
      </c>
      <c r="E76" s="87" t="s">
        <v>131</v>
      </c>
    </row>
    <row r="77" spans="1:5" ht="15" customHeight="1">
      <c r="A77" s="236"/>
      <c r="B77" s="93"/>
      <c r="C77" s="221" t="s">
        <v>48</v>
      </c>
      <c r="D77" s="166" t="s">
        <v>901</v>
      </c>
      <c r="E77" s="87" t="s">
        <v>132</v>
      </c>
    </row>
    <row r="78" spans="1:5" ht="15" customHeight="1">
      <c r="A78" s="236"/>
      <c r="B78" s="93"/>
      <c r="C78" s="221" t="s">
        <v>49</v>
      </c>
      <c r="D78" s="166" t="s">
        <v>902</v>
      </c>
      <c r="E78" s="87" t="s">
        <v>133</v>
      </c>
    </row>
    <row r="79" spans="1:5" ht="18" customHeight="1">
      <c r="A79" s="231" t="s">
        <v>79</v>
      </c>
      <c r="B79" s="237" t="s">
        <v>903</v>
      </c>
      <c r="C79" s="93"/>
      <c r="D79" s="166"/>
      <c r="E79" s="87"/>
    </row>
    <row r="80" spans="1:5" ht="15" customHeight="1">
      <c r="A80" s="236"/>
      <c r="B80" s="93"/>
      <c r="C80" s="221" t="s">
        <v>46</v>
      </c>
      <c r="D80" s="166" t="s">
        <v>904</v>
      </c>
      <c r="E80" s="87" t="s">
        <v>134</v>
      </c>
    </row>
    <row r="81" spans="1:5" ht="15" customHeight="1">
      <c r="A81" s="236"/>
      <c r="B81" s="93"/>
      <c r="C81" s="221" t="s">
        <v>47</v>
      </c>
      <c r="D81" s="166" t="s">
        <v>905</v>
      </c>
      <c r="E81" s="87" t="s">
        <v>135</v>
      </c>
    </row>
    <row r="82" spans="1:5" ht="15" customHeight="1">
      <c r="A82" s="236"/>
      <c r="B82" s="93"/>
      <c r="C82" s="221" t="s">
        <v>48</v>
      </c>
      <c r="D82" s="166" t="s">
        <v>907</v>
      </c>
      <c r="E82" s="87" t="s">
        <v>136</v>
      </c>
    </row>
    <row r="83" spans="1:5" ht="15" customHeight="1">
      <c r="A83" s="461"/>
      <c r="B83" s="458"/>
      <c r="C83" s="459" t="s">
        <v>49</v>
      </c>
      <c r="D83" s="460" t="s">
        <v>906</v>
      </c>
      <c r="E83" s="87"/>
    </row>
    <row r="84" spans="1:5" ht="19.5" customHeight="1" hidden="1">
      <c r="A84" s="231" t="s">
        <v>80</v>
      </c>
      <c r="B84" s="237" t="s">
        <v>908</v>
      </c>
      <c r="C84" s="93"/>
      <c r="D84" s="166"/>
      <c r="E84" s="87"/>
    </row>
    <row r="85" spans="1:5" ht="15" customHeight="1" hidden="1">
      <c r="A85" s="236"/>
      <c r="B85" s="93"/>
      <c r="C85" s="221" t="s">
        <v>46</v>
      </c>
      <c r="D85" s="166" t="s">
        <v>909</v>
      </c>
      <c r="E85" s="87" t="s">
        <v>137</v>
      </c>
    </row>
    <row r="86" spans="1:5" ht="15" customHeight="1" hidden="1">
      <c r="A86" s="236"/>
      <c r="B86" s="93"/>
      <c r="C86" s="221" t="s">
        <v>47</v>
      </c>
      <c r="D86" s="166" t="s">
        <v>910</v>
      </c>
      <c r="E86" s="87" t="s">
        <v>138</v>
      </c>
    </row>
    <row r="87" spans="1:5" ht="15" customHeight="1" hidden="1">
      <c r="A87" s="236"/>
      <c r="B87" s="93"/>
      <c r="C87" s="221" t="s">
        <v>48</v>
      </c>
      <c r="D87" s="166" t="s">
        <v>911</v>
      </c>
      <c r="E87" s="87" t="s">
        <v>139</v>
      </c>
    </row>
    <row r="88" spans="1:5" ht="15" customHeight="1" hidden="1">
      <c r="A88" s="236"/>
      <c r="B88" s="93"/>
      <c r="C88" s="221" t="s">
        <v>49</v>
      </c>
      <c r="D88" s="166" t="s">
        <v>912</v>
      </c>
      <c r="E88" s="87" t="s">
        <v>140</v>
      </c>
    </row>
    <row r="89" spans="1:5" ht="15" customHeight="1" hidden="1">
      <c r="A89" s="236"/>
      <c r="B89" s="93"/>
      <c r="C89" s="221" t="s">
        <v>50</v>
      </c>
      <c r="D89" s="166" t="s">
        <v>913</v>
      </c>
      <c r="E89" s="87" t="s">
        <v>141</v>
      </c>
    </row>
    <row r="90" spans="1:5" ht="15" customHeight="1" hidden="1">
      <c r="A90" s="236"/>
      <c r="B90" s="93"/>
      <c r="C90" s="221">
        <v>11</v>
      </c>
      <c r="D90" s="166" t="s">
        <v>914</v>
      </c>
      <c r="E90" s="87"/>
    </row>
    <row r="91" spans="1:5" ht="18" customHeight="1" hidden="1">
      <c r="A91" s="231" t="s">
        <v>81</v>
      </c>
      <c r="B91" s="237" t="s">
        <v>915</v>
      </c>
      <c r="C91" s="93"/>
      <c r="D91" s="166"/>
      <c r="E91" s="87"/>
    </row>
    <row r="92" spans="1:5" ht="15" customHeight="1" hidden="1">
      <c r="A92" s="236"/>
      <c r="B92" s="93"/>
      <c r="C92" s="221" t="s">
        <v>46</v>
      </c>
      <c r="D92" s="166" t="s">
        <v>896</v>
      </c>
      <c r="E92" s="87" t="s">
        <v>142</v>
      </c>
    </row>
    <row r="93" spans="1:5" ht="15" customHeight="1" hidden="1">
      <c r="A93" s="236"/>
      <c r="B93" s="93"/>
      <c r="C93" s="221" t="s">
        <v>47</v>
      </c>
      <c r="D93" s="166" t="s">
        <v>916</v>
      </c>
      <c r="E93" s="87" t="s">
        <v>143</v>
      </c>
    </row>
    <row r="94" spans="1:5" ht="15" customHeight="1" hidden="1">
      <c r="A94" s="236"/>
      <c r="B94" s="93"/>
      <c r="C94" s="221" t="s">
        <v>48</v>
      </c>
      <c r="D94" s="166" t="s">
        <v>917</v>
      </c>
      <c r="E94" s="87" t="s">
        <v>144</v>
      </c>
    </row>
    <row r="95" spans="1:5" ht="15" customHeight="1" hidden="1">
      <c r="A95" s="236"/>
      <c r="B95" s="93"/>
      <c r="C95" s="221" t="s">
        <v>49</v>
      </c>
      <c r="D95" s="166" t="s">
        <v>918</v>
      </c>
      <c r="E95" s="87" t="s">
        <v>145</v>
      </c>
    </row>
    <row r="96" spans="1:5" ht="15" customHeight="1" hidden="1">
      <c r="A96" s="236"/>
      <c r="B96" s="93"/>
      <c r="C96" s="234" t="s">
        <v>50</v>
      </c>
      <c r="D96" s="235" t="s">
        <v>919</v>
      </c>
      <c r="E96" s="87"/>
    </row>
    <row r="97" spans="1:5" ht="18" customHeight="1" hidden="1">
      <c r="A97" s="231" t="s">
        <v>82</v>
      </c>
      <c r="B97" s="237" t="s">
        <v>920</v>
      </c>
      <c r="C97" s="93"/>
      <c r="D97" s="166"/>
      <c r="E97" s="87"/>
    </row>
    <row r="98" spans="1:5" ht="15" customHeight="1" hidden="1">
      <c r="A98" s="93"/>
      <c r="B98" s="93"/>
      <c r="C98" s="221" t="s">
        <v>46</v>
      </c>
      <c r="D98" s="166" t="s">
        <v>921</v>
      </c>
      <c r="E98" s="87" t="s">
        <v>146</v>
      </c>
    </row>
    <row r="99" spans="1:5" ht="15" customHeight="1" hidden="1">
      <c r="A99" s="93"/>
      <c r="B99" s="93"/>
      <c r="C99" s="221" t="s">
        <v>47</v>
      </c>
      <c r="D99" s="166" t="s">
        <v>922</v>
      </c>
      <c r="E99" s="87" t="s">
        <v>147</v>
      </c>
    </row>
    <row r="100" spans="1:5" ht="15" customHeight="1" hidden="1">
      <c r="A100" s="93"/>
      <c r="B100" s="93"/>
      <c r="C100" s="221" t="s">
        <v>48</v>
      </c>
      <c r="D100" s="166" t="s">
        <v>923</v>
      </c>
      <c r="E100" s="87" t="s">
        <v>148</v>
      </c>
    </row>
    <row r="101" spans="1:5" ht="15" customHeight="1" hidden="1">
      <c r="A101" s="93"/>
      <c r="B101" s="93"/>
      <c r="C101" s="221" t="s">
        <v>49</v>
      </c>
      <c r="D101" s="166" t="s">
        <v>924</v>
      </c>
      <c r="E101" s="87" t="s">
        <v>149</v>
      </c>
    </row>
    <row r="102" spans="1:5" ht="15" customHeight="1" hidden="1">
      <c r="A102" s="93"/>
      <c r="B102" s="93"/>
      <c r="C102" s="221" t="s">
        <v>50</v>
      </c>
      <c r="D102" s="166" t="s">
        <v>925</v>
      </c>
      <c r="E102" s="238" t="s">
        <v>178</v>
      </c>
    </row>
    <row r="103" spans="1:5" ht="15" customHeight="1" hidden="1">
      <c r="A103" s="93"/>
      <c r="B103" s="93"/>
      <c r="C103" s="221">
        <v>11</v>
      </c>
      <c r="D103" s="166" t="s">
        <v>926</v>
      </c>
      <c r="E103" s="239" t="s">
        <v>21</v>
      </c>
    </row>
    <row r="104" spans="1:4" ht="7.5" customHeight="1" hidden="1">
      <c r="A104" s="64"/>
      <c r="B104" s="64"/>
      <c r="C104" s="64"/>
      <c r="D104" s="64"/>
    </row>
    <row r="105" ht="18" customHeight="1" hidden="1">
      <c r="A105" s="36"/>
    </row>
    <row r="106" spans="1:4" ht="18" customHeight="1">
      <c r="A106" s="240"/>
      <c r="B106" s="34"/>
      <c r="C106" s="34"/>
      <c r="D106" s="34"/>
    </row>
    <row r="107" spans="1:4" ht="18" customHeight="1">
      <c r="A107" s="34"/>
      <c r="B107" s="34"/>
      <c r="C107" s="34"/>
      <c r="D107" s="34"/>
    </row>
    <row r="108" ht="18" customHeight="1"/>
    <row r="109" spans="1:3" ht="12.75">
      <c r="A109" s="34"/>
      <c r="B109" s="241"/>
      <c r="C109" s="34"/>
    </row>
    <row r="110" spans="1:3" ht="12.75">
      <c r="A110" s="34"/>
      <c r="B110" s="241"/>
      <c r="C110" s="34"/>
    </row>
    <row r="111" spans="2:3" ht="12.75">
      <c r="B111" s="34"/>
      <c r="C111" s="34"/>
    </row>
    <row r="112" spans="2:3" ht="12.75">
      <c r="B112" s="34"/>
      <c r="C112" s="34"/>
    </row>
  </sheetData>
  <sheetProtection/>
  <mergeCells count="3">
    <mergeCell ref="A2:D2"/>
    <mergeCell ref="A3:D3"/>
    <mergeCell ref="A5:D5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I88" sqref="I88"/>
    </sheetView>
  </sheetViews>
  <sheetFormatPr defaultColWidth="8.796875" defaultRowHeight="15"/>
  <cols>
    <col min="1" max="1" width="4.8984375" style="8" bestFit="1" customWidth="1"/>
    <col min="2" max="2" width="22.19921875" style="8" customWidth="1"/>
    <col min="3" max="3" width="5.796875" style="8" customWidth="1"/>
    <col min="4" max="4" width="16.3984375" style="8" customWidth="1"/>
    <col min="5" max="5" width="0" style="8" hidden="1" customWidth="1"/>
    <col min="6" max="16384" width="8.8984375" style="8" customWidth="1"/>
  </cols>
  <sheetData>
    <row r="1" ht="12.75">
      <c r="A1" s="8" t="s">
        <v>1062</v>
      </c>
    </row>
    <row r="2" spans="1:4" ht="17.25">
      <c r="A2" s="705" t="s">
        <v>830</v>
      </c>
      <c r="B2" s="705"/>
      <c r="C2" s="705"/>
      <c r="D2" s="705"/>
    </row>
    <row r="3" spans="1:4" ht="17.25">
      <c r="A3" s="705" t="s">
        <v>1152</v>
      </c>
      <c r="B3" s="705"/>
      <c r="C3" s="705"/>
      <c r="D3" s="705"/>
    </row>
    <row r="4" spans="1:4" ht="9.75" customHeight="1">
      <c r="A4" s="451"/>
      <c r="B4" s="451"/>
      <c r="C4" s="451"/>
      <c r="D4" s="451"/>
    </row>
    <row r="5" spans="1:4" ht="12.75">
      <c r="A5" s="706"/>
      <c r="B5" s="706"/>
      <c r="C5" s="706"/>
      <c r="D5" s="706"/>
    </row>
    <row r="6" ht="9.75" customHeight="1"/>
    <row r="7" spans="1:4" ht="18.75" customHeight="1">
      <c r="A7" s="226" t="s">
        <v>831</v>
      </c>
      <c r="B7" s="226" t="s">
        <v>832</v>
      </c>
      <c r="C7" s="226" t="s">
        <v>833</v>
      </c>
      <c r="D7" s="226" t="s">
        <v>361</v>
      </c>
    </row>
    <row r="8" spans="1:4" ht="7.5" customHeight="1">
      <c r="A8" s="227"/>
      <c r="B8" s="227"/>
      <c r="C8" s="227"/>
      <c r="D8" s="227"/>
    </row>
    <row r="9" spans="1:4" ht="19.5" customHeight="1" hidden="1">
      <c r="A9" s="228"/>
      <c r="B9" s="229" t="s">
        <v>834</v>
      </c>
      <c r="C9" s="230"/>
      <c r="D9" s="230"/>
    </row>
    <row r="10" spans="1:4" ht="19.5" customHeight="1" hidden="1">
      <c r="A10" s="231" t="s">
        <v>68</v>
      </c>
      <c r="B10" s="81" t="s">
        <v>835</v>
      </c>
      <c r="C10" s="82"/>
      <c r="D10" s="82"/>
    </row>
    <row r="11" spans="1:5" ht="15" customHeight="1" hidden="1">
      <c r="A11" s="93"/>
      <c r="B11" s="93"/>
      <c r="C11" s="221" t="s">
        <v>46</v>
      </c>
      <c r="D11" s="166" t="s">
        <v>836</v>
      </c>
      <c r="E11" s="87" t="s">
        <v>83</v>
      </c>
    </row>
    <row r="12" spans="1:5" ht="15" customHeight="1" hidden="1">
      <c r="A12" s="93"/>
      <c r="B12" s="93"/>
      <c r="C12" s="221" t="s">
        <v>47</v>
      </c>
      <c r="D12" s="166" t="s">
        <v>837</v>
      </c>
      <c r="E12" s="87" t="s">
        <v>84</v>
      </c>
    </row>
    <row r="13" spans="1:5" ht="15" customHeight="1" hidden="1">
      <c r="A13" s="93"/>
      <c r="B13" s="93"/>
      <c r="C13" s="221" t="s">
        <v>48</v>
      </c>
      <c r="D13" s="166" t="s">
        <v>838</v>
      </c>
      <c r="E13" s="87" t="s">
        <v>85</v>
      </c>
    </row>
    <row r="14" spans="1:5" ht="15" customHeight="1" hidden="1">
      <c r="A14" s="93"/>
      <c r="B14" s="93"/>
      <c r="C14" s="221" t="s">
        <v>49</v>
      </c>
      <c r="D14" s="166" t="s">
        <v>839</v>
      </c>
      <c r="E14" s="87" t="s">
        <v>86</v>
      </c>
    </row>
    <row r="15" spans="1:5" ht="15" customHeight="1" hidden="1">
      <c r="A15" s="93"/>
      <c r="B15" s="93"/>
      <c r="C15" s="221" t="s">
        <v>50</v>
      </c>
      <c r="D15" s="166" t="s">
        <v>840</v>
      </c>
      <c r="E15" s="87"/>
    </row>
    <row r="16" spans="1:5" ht="15" customHeight="1" hidden="1">
      <c r="A16" s="93"/>
      <c r="B16" s="93"/>
      <c r="C16" s="221" t="s">
        <v>51</v>
      </c>
      <c r="D16" s="166" t="s">
        <v>841</v>
      </c>
      <c r="E16" s="87"/>
    </row>
    <row r="17" spans="1:5" ht="19.5" customHeight="1" hidden="1">
      <c r="A17" s="231" t="s">
        <v>69</v>
      </c>
      <c r="B17" s="81" t="s">
        <v>842</v>
      </c>
      <c r="C17" s="82"/>
      <c r="D17" s="166"/>
      <c r="E17" s="87"/>
    </row>
    <row r="18" spans="1:5" ht="15" customHeight="1" hidden="1">
      <c r="A18" s="93"/>
      <c r="B18" s="93"/>
      <c r="C18" s="221" t="s">
        <v>46</v>
      </c>
      <c r="D18" s="166" t="s">
        <v>843</v>
      </c>
      <c r="E18" s="87" t="s">
        <v>87</v>
      </c>
    </row>
    <row r="19" spans="1:5" ht="15" customHeight="1" hidden="1">
      <c r="A19" s="93"/>
      <c r="B19" s="93"/>
      <c r="C19" s="221" t="s">
        <v>47</v>
      </c>
      <c r="D19" s="166" t="s">
        <v>844</v>
      </c>
      <c r="E19" s="87" t="s">
        <v>88</v>
      </c>
    </row>
    <row r="20" spans="1:5" ht="15" customHeight="1" hidden="1">
      <c r="A20" s="93"/>
      <c r="B20" s="93"/>
      <c r="C20" s="221" t="s">
        <v>48</v>
      </c>
      <c r="D20" s="166" t="s">
        <v>845</v>
      </c>
      <c r="E20" s="87" t="s">
        <v>89</v>
      </c>
    </row>
    <row r="21" spans="1:5" ht="15" customHeight="1" hidden="1">
      <c r="A21" s="93"/>
      <c r="B21" s="93"/>
      <c r="C21" s="221" t="s">
        <v>49</v>
      </c>
      <c r="D21" s="166" t="s">
        <v>846</v>
      </c>
      <c r="E21" s="87" t="s">
        <v>90</v>
      </c>
    </row>
    <row r="22" spans="1:5" ht="15" customHeight="1" hidden="1">
      <c r="A22" s="93"/>
      <c r="B22" s="93"/>
      <c r="C22" s="221" t="s">
        <v>50</v>
      </c>
      <c r="D22" s="166" t="s">
        <v>849</v>
      </c>
      <c r="E22" s="87" t="s">
        <v>91</v>
      </c>
    </row>
    <row r="23" spans="1:5" ht="15" customHeight="1" hidden="1">
      <c r="A23" s="93"/>
      <c r="B23" s="93"/>
      <c r="C23" s="221" t="s">
        <v>51</v>
      </c>
      <c r="D23" s="166" t="s">
        <v>847</v>
      </c>
      <c r="E23" s="87" t="s">
        <v>92</v>
      </c>
    </row>
    <row r="24" spans="1:5" ht="15" customHeight="1" hidden="1">
      <c r="A24" s="93"/>
      <c r="B24" s="93"/>
      <c r="C24" s="221" t="s">
        <v>52</v>
      </c>
      <c r="D24" s="166" t="s">
        <v>848</v>
      </c>
      <c r="E24" s="87" t="s">
        <v>51</v>
      </c>
    </row>
    <row r="25" spans="1:5" ht="19.5" customHeight="1" hidden="1">
      <c r="A25" s="231" t="s">
        <v>70</v>
      </c>
      <c r="B25" s="81" t="s">
        <v>850</v>
      </c>
      <c r="C25" s="82"/>
      <c r="D25" s="166"/>
      <c r="E25" s="87"/>
    </row>
    <row r="26" spans="1:5" ht="15" customHeight="1" hidden="1">
      <c r="A26" s="93"/>
      <c r="B26" s="93"/>
      <c r="C26" s="221" t="s">
        <v>46</v>
      </c>
      <c r="D26" s="166" t="s">
        <v>851</v>
      </c>
      <c r="E26" s="87" t="s">
        <v>93</v>
      </c>
    </row>
    <row r="27" spans="1:5" ht="15" customHeight="1" hidden="1">
      <c r="A27" s="93"/>
      <c r="B27" s="93"/>
      <c r="C27" s="221" t="s">
        <v>47</v>
      </c>
      <c r="D27" s="166" t="s">
        <v>852</v>
      </c>
      <c r="E27" s="87" t="s">
        <v>52</v>
      </c>
    </row>
    <row r="28" spans="1:5" ht="15" customHeight="1" hidden="1">
      <c r="A28" s="93"/>
      <c r="B28" s="93"/>
      <c r="C28" s="221" t="s">
        <v>48</v>
      </c>
      <c r="D28" s="166" t="s">
        <v>853</v>
      </c>
      <c r="E28" s="87" t="s">
        <v>94</v>
      </c>
    </row>
    <row r="29" spans="1:5" ht="15" customHeight="1" hidden="1">
      <c r="A29" s="93"/>
      <c r="B29" s="93"/>
      <c r="C29" s="221" t="s">
        <v>49</v>
      </c>
      <c r="D29" s="166" t="s">
        <v>854</v>
      </c>
      <c r="E29" s="87" t="s">
        <v>95</v>
      </c>
    </row>
    <row r="30" spans="1:5" ht="19.5" customHeight="1" hidden="1">
      <c r="A30" s="231" t="s">
        <v>71</v>
      </c>
      <c r="B30" s="81" t="s">
        <v>855</v>
      </c>
      <c r="C30" s="82"/>
      <c r="D30" s="166"/>
      <c r="E30" s="87"/>
    </row>
    <row r="31" spans="1:5" ht="15" customHeight="1" hidden="1">
      <c r="A31" s="93"/>
      <c r="B31" s="93"/>
      <c r="C31" s="221" t="s">
        <v>46</v>
      </c>
      <c r="D31" s="166" t="s">
        <v>856</v>
      </c>
      <c r="E31" s="87" t="s">
        <v>96</v>
      </c>
    </row>
    <row r="32" spans="1:5" ht="15" customHeight="1" hidden="1">
      <c r="A32" s="93"/>
      <c r="B32" s="93"/>
      <c r="C32" s="221" t="s">
        <v>47</v>
      </c>
      <c r="D32" s="166" t="s">
        <v>857</v>
      </c>
      <c r="E32" s="87" t="s">
        <v>97</v>
      </c>
    </row>
    <row r="33" spans="1:5" ht="15" customHeight="1" hidden="1">
      <c r="A33" s="93"/>
      <c r="B33" s="93"/>
      <c r="C33" s="221" t="s">
        <v>48</v>
      </c>
      <c r="D33" s="166" t="s">
        <v>858</v>
      </c>
      <c r="E33" s="87" t="s">
        <v>98</v>
      </c>
    </row>
    <row r="34" spans="1:5" ht="17.25" customHeight="1" hidden="1">
      <c r="A34" s="231" t="s">
        <v>72</v>
      </c>
      <c r="B34" s="81" t="s">
        <v>859</v>
      </c>
      <c r="C34" s="82"/>
      <c r="D34" s="166"/>
      <c r="E34" s="87"/>
    </row>
    <row r="35" spans="1:5" ht="15" customHeight="1" hidden="1">
      <c r="A35" s="93"/>
      <c r="B35" s="93"/>
      <c r="C35" s="221" t="s">
        <v>46</v>
      </c>
      <c r="D35" s="166" t="s">
        <v>851</v>
      </c>
      <c r="E35" s="87" t="s">
        <v>99</v>
      </c>
    </row>
    <row r="36" spans="1:5" ht="15" customHeight="1" hidden="1">
      <c r="A36" s="93"/>
      <c r="B36" s="93"/>
      <c r="C36" s="221" t="s">
        <v>47</v>
      </c>
      <c r="D36" s="166" t="s">
        <v>860</v>
      </c>
      <c r="E36" s="87" t="s">
        <v>100</v>
      </c>
    </row>
    <row r="37" spans="1:5" ht="15" customHeight="1" hidden="1">
      <c r="A37" s="93"/>
      <c r="B37" s="93"/>
      <c r="C37" s="221" t="s">
        <v>48</v>
      </c>
      <c r="D37" s="166" t="s">
        <v>861</v>
      </c>
      <c r="E37" s="87" t="s">
        <v>101</v>
      </c>
    </row>
    <row r="38" spans="1:5" ht="15" customHeight="1" hidden="1">
      <c r="A38" s="93"/>
      <c r="B38" s="93"/>
      <c r="C38" s="221" t="s">
        <v>49</v>
      </c>
      <c r="D38" s="166" t="s">
        <v>862</v>
      </c>
      <c r="E38" s="87" t="s">
        <v>102</v>
      </c>
    </row>
    <row r="39" spans="1:5" ht="17.25" customHeight="1" hidden="1">
      <c r="A39" s="231" t="s">
        <v>73</v>
      </c>
      <c r="B39" s="81" t="s">
        <v>863</v>
      </c>
      <c r="C39" s="82"/>
      <c r="D39" s="166"/>
      <c r="E39" s="87"/>
    </row>
    <row r="40" spans="1:5" ht="15" customHeight="1" hidden="1">
      <c r="A40" s="93"/>
      <c r="B40" s="93"/>
      <c r="C40" s="221" t="s">
        <v>46</v>
      </c>
      <c r="D40" s="166" t="s">
        <v>864</v>
      </c>
      <c r="E40" s="87" t="s">
        <v>103</v>
      </c>
    </row>
    <row r="41" spans="1:5" ht="15" customHeight="1" hidden="1">
      <c r="A41" s="93"/>
      <c r="B41" s="93"/>
      <c r="C41" s="221" t="s">
        <v>47</v>
      </c>
      <c r="D41" s="166" t="s">
        <v>865</v>
      </c>
      <c r="E41" s="87" t="s">
        <v>104</v>
      </c>
    </row>
    <row r="42" spans="1:5" ht="15" customHeight="1" hidden="1">
      <c r="A42" s="93"/>
      <c r="B42" s="93"/>
      <c r="C42" s="221" t="s">
        <v>48</v>
      </c>
      <c r="D42" s="166" t="s">
        <v>866</v>
      </c>
      <c r="E42" s="87" t="s">
        <v>105</v>
      </c>
    </row>
    <row r="43" spans="1:5" ht="15" customHeight="1" hidden="1">
      <c r="A43" s="93"/>
      <c r="B43" s="93"/>
      <c r="C43" s="221" t="s">
        <v>49</v>
      </c>
      <c r="D43" s="166" t="s">
        <v>867</v>
      </c>
      <c r="E43" s="87" t="s">
        <v>106</v>
      </c>
    </row>
    <row r="44" spans="1:5" ht="17.25" customHeight="1" hidden="1">
      <c r="A44" s="231" t="s">
        <v>74</v>
      </c>
      <c r="B44" s="81" t="s">
        <v>869</v>
      </c>
      <c r="C44" s="82"/>
      <c r="D44" s="166"/>
      <c r="E44" s="87"/>
    </row>
    <row r="45" spans="1:5" ht="15" customHeight="1" hidden="1">
      <c r="A45" s="93"/>
      <c r="B45" s="93"/>
      <c r="C45" s="221" t="s">
        <v>46</v>
      </c>
      <c r="D45" s="166" t="s">
        <v>868</v>
      </c>
      <c r="E45" s="87" t="s">
        <v>107</v>
      </c>
    </row>
    <row r="46" spans="1:5" ht="15" customHeight="1" hidden="1">
      <c r="A46" s="93"/>
      <c r="B46" s="93"/>
      <c r="C46" s="221" t="s">
        <v>47</v>
      </c>
      <c r="D46" s="166" t="s">
        <v>870</v>
      </c>
      <c r="E46" s="87" t="s">
        <v>108</v>
      </c>
    </row>
    <row r="47" spans="1:5" ht="15" customHeight="1" hidden="1">
      <c r="A47" s="93"/>
      <c r="B47" s="93"/>
      <c r="C47" s="221" t="s">
        <v>48</v>
      </c>
      <c r="D47" s="166" t="s">
        <v>871</v>
      </c>
      <c r="E47" s="87" t="s">
        <v>109</v>
      </c>
    </row>
    <row r="48" spans="1:5" ht="15" customHeight="1" hidden="1">
      <c r="A48" s="93"/>
      <c r="B48" s="93"/>
      <c r="C48" s="221" t="s">
        <v>49</v>
      </c>
      <c r="D48" s="166" t="s">
        <v>872</v>
      </c>
      <c r="E48" s="87" t="s">
        <v>110</v>
      </c>
    </row>
    <row r="49" spans="1:5" ht="15" customHeight="1" hidden="1">
      <c r="A49" s="93"/>
      <c r="B49" s="93"/>
      <c r="C49" s="221" t="s">
        <v>50</v>
      </c>
      <c r="D49" s="166" t="s">
        <v>873</v>
      </c>
      <c r="E49" s="87" t="s">
        <v>111</v>
      </c>
    </row>
    <row r="50" spans="1:5" ht="15" customHeight="1" hidden="1">
      <c r="A50" s="93"/>
      <c r="B50" s="93"/>
      <c r="C50" s="221" t="s">
        <v>51</v>
      </c>
      <c r="D50" s="166" t="s">
        <v>874</v>
      </c>
      <c r="E50" s="87" t="s">
        <v>112</v>
      </c>
    </row>
    <row r="51" spans="1:5" ht="15" customHeight="1" hidden="1">
      <c r="A51" s="93"/>
      <c r="B51" s="93"/>
      <c r="C51" s="221" t="s">
        <v>52</v>
      </c>
      <c r="D51" s="166" t="s">
        <v>875</v>
      </c>
      <c r="E51" s="87" t="s">
        <v>113</v>
      </c>
    </row>
    <row r="52" spans="1:5" ht="15" customHeight="1" hidden="1">
      <c r="A52" s="93"/>
      <c r="B52" s="93"/>
      <c r="C52" s="221">
        <v>15</v>
      </c>
      <c r="D52" s="166" t="s">
        <v>876</v>
      </c>
      <c r="E52" s="232" t="s">
        <v>178</v>
      </c>
    </row>
    <row r="53" spans="1:5" ht="15" customHeight="1" hidden="1">
      <c r="A53" s="93"/>
      <c r="B53" s="93"/>
      <c r="C53" s="221">
        <v>17</v>
      </c>
      <c r="D53" s="166" t="s">
        <v>877</v>
      </c>
      <c r="E53" s="233" t="s">
        <v>178</v>
      </c>
    </row>
    <row r="54" spans="1:5" ht="19.5" customHeight="1" hidden="1">
      <c r="A54" s="231" t="s">
        <v>75</v>
      </c>
      <c r="B54" s="81" t="s">
        <v>878</v>
      </c>
      <c r="C54" s="82"/>
      <c r="D54" s="166"/>
      <c r="E54" s="87"/>
    </row>
    <row r="55" spans="1:5" ht="15" customHeight="1" hidden="1">
      <c r="A55" s="93"/>
      <c r="B55" s="93"/>
      <c r="C55" s="221" t="s">
        <v>46</v>
      </c>
      <c r="D55" s="166" t="s">
        <v>879</v>
      </c>
      <c r="E55" s="87" t="s">
        <v>114</v>
      </c>
    </row>
    <row r="56" spans="1:5" ht="15" customHeight="1" hidden="1">
      <c r="A56" s="93"/>
      <c r="B56" s="93"/>
      <c r="C56" s="221" t="s">
        <v>47</v>
      </c>
      <c r="D56" s="166" t="s">
        <v>880</v>
      </c>
      <c r="E56" s="87" t="s">
        <v>115</v>
      </c>
    </row>
    <row r="57" spans="1:5" ht="15" customHeight="1" hidden="1">
      <c r="A57" s="93"/>
      <c r="B57" s="93"/>
      <c r="C57" s="221" t="s">
        <v>48</v>
      </c>
      <c r="D57" s="166" t="s">
        <v>881</v>
      </c>
      <c r="E57" s="87" t="s">
        <v>116</v>
      </c>
    </row>
    <row r="58" spans="1:5" ht="15" customHeight="1" hidden="1">
      <c r="A58" s="93"/>
      <c r="B58" s="93"/>
      <c r="C58" s="221" t="s">
        <v>49</v>
      </c>
      <c r="D58" s="166" t="s">
        <v>882</v>
      </c>
      <c r="E58" s="87" t="s">
        <v>117</v>
      </c>
    </row>
    <row r="59" spans="1:5" ht="15" customHeight="1" hidden="1">
      <c r="A59" s="93"/>
      <c r="B59" s="93"/>
      <c r="C59" s="221" t="s">
        <v>50</v>
      </c>
      <c r="D59" s="166" t="s">
        <v>883</v>
      </c>
      <c r="E59" s="87" t="s">
        <v>118</v>
      </c>
    </row>
    <row r="60" spans="1:5" ht="15" customHeight="1" hidden="1">
      <c r="A60" s="93"/>
      <c r="B60" s="93"/>
      <c r="C60" s="221" t="s">
        <v>51</v>
      </c>
      <c r="D60" s="166" t="s">
        <v>884</v>
      </c>
      <c r="E60" s="87" t="s">
        <v>119</v>
      </c>
    </row>
    <row r="61" spans="1:5" ht="15" customHeight="1" hidden="1">
      <c r="A61" s="93"/>
      <c r="B61" s="93"/>
      <c r="C61" s="221" t="s">
        <v>52</v>
      </c>
      <c r="D61" s="166" t="s">
        <v>885</v>
      </c>
      <c r="E61" s="87" t="s">
        <v>120</v>
      </c>
    </row>
    <row r="62" spans="1:5" ht="15" customHeight="1" hidden="1">
      <c r="A62" s="93"/>
      <c r="B62" s="93"/>
      <c r="C62" s="234" t="s">
        <v>95</v>
      </c>
      <c r="D62" s="235" t="s">
        <v>886</v>
      </c>
      <c r="E62" s="87"/>
    </row>
    <row r="63" spans="1:5" ht="18" customHeight="1" hidden="1">
      <c r="A63" s="231" t="s">
        <v>76</v>
      </c>
      <c r="B63" s="81" t="s">
        <v>887</v>
      </c>
      <c r="C63" s="82"/>
      <c r="D63" s="166"/>
      <c r="E63" s="87"/>
    </row>
    <row r="64" spans="1:5" ht="15" customHeight="1" hidden="1">
      <c r="A64" s="236"/>
      <c r="B64" s="93"/>
      <c r="C64" s="221" t="s">
        <v>46</v>
      </c>
      <c r="D64" s="166" t="s">
        <v>888</v>
      </c>
      <c r="E64" s="87" t="s">
        <v>121</v>
      </c>
    </row>
    <row r="65" spans="1:5" ht="15" customHeight="1" hidden="1">
      <c r="A65" s="236"/>
      <c r="B65" s="93"/>
      <c r="C65" s="221" t="s">
        <v>47</v>
      </c>
      <c r="D65" s="166" t="s">
        <v>889</v>
      </c>
      <c r="E65" s="87" t="s">
        <v>122</v>
      </c>
    </row>
    <row r="66" spans="1:5" ht="15" customHeight="1" hidden="1">
      <c r="A66" s="236"/>
      <c r="B66" s="93"/>
      <c r="C66" s="221" t="s">
        <v>48</v>
      </c>
      <c r="D66" s="166" t="s">
        <v>890</v>
      </c>
      <c r="E66" s="87" t="s">
        <v>123</v>
      </c>
    </row>
    <row r="67" spans="1:5" ht="15" customHeight="1" hidden="1">
      <c r="A67" s="236"/>
      <c r="B67" s="93"/>
      <c r="C67" s="221" t="s">
        <v>49</v>
      </c>
      <c r="D67" s="166" t="s">
        <v>891</v>
      </c>
      <c r="E67" s="87" t="s">
        <v>124</v>
      </c>
    </row>
    <row r="68" spans="1:5" ht="15" customHeight="1" hidden="1">
      <c r="A68" s="236"/>
      <c r="B68" s="93"/>
      <c r="C68" s="221" t="s">
        <v>50</v>
      </c>
      <c r="D68" s="166" t="s">
        <v>892</v>
      </c>
      <c r="E68" s="87" t="s">
        <v>125</v>
      </c>
    </row>
    <row r="69" spans="1:5" ht="18" customHeight="1" hidden="1">
      <c r="A69" s="231" t="s">
        <v>77</v>
      </c>
      <c r="B69" s="237" t="s">
        <v>893</v>
      </c>
      <c r="C69" s="93"/>
      <c r="D69" s="166"/>
      <c r="E69" s="87"/>
    </row>
    <row r="70" spans="1:5" ht="15" customHeight="1" hidden="1">
      <c r="A70" s="236"/>
      <c r="B70" s="93"/>
      <c r="C70" s="221" t="s">
        <v>46</v>
      </c>
      <c r="D70" s="166" t="s">
        <v>894</v>
      </c>
      <c r="E70" s="87" t="s">
        <v>126</v>
      </c>
    </row>
    <row r="71" spans="1:5" ht="15" customHeight="1" hidden="1">
      <c r="A71" s="236"/>
      <c r="B71" s="93"/>
      <c r="C71" s="221" t="s">
        <v>47</v>
      </c>
      <c r="D71" s="166" t="s">
        <v>895</v>
      </c>
      <c r="E71" s="87" t="s">
        <v>127</v>
      </c>
    </row>
    <row r="72" spans="1:5" ht="15" customHeight="1" hidden="1">
      <c r="A72" s="236"/>
      <c r="B72" s="93"/>
      <c r="C72" s="221" t="s">
        <v>48</v>
      </c>
      <c r="D72" s="166" t="s">
        <v>896</v>
      </c>
      <c r="E72" s="87" t="s">
        <v>128</v>
      </c>
    </row>
    <row r="73" spans="1:5" ht="15" customHeight="1" hidden="1">
      <c r="A73" s="236"/>
      <c r="B73" s="93"/>
      <c r="C73" s="221" t="s">
        <v>49</v>
      </c>
      <c r="D73" s="166" t="s">
        <v>897</v>
      </c>
      <c r="E73" s="87" t="s">
        <v>129</v>
      </c>
    </row>
    <row r="74" spans="1:5" ht="18" customHeight="1" hidden="1">
      <c r="A74" s="231" t="s">
        <v>78</v>
      </c>
      <c r="B74" s="237" t="s">
        <v>898</v>
      </c>
      <c r="C74" s="93"/>
      <c r="D74" s="166"/>
      <c r="E74" s="87"/>
    </row>
    <row r="75" spans="1:5" ht="15" customHeight="1" hidden="1">
      <c r="A75" s="236"/>
      <c r="B75" s="93"/>
      <c r="C75" s="221" t="s">
        <v>46</v>
      </c>
      <c r="D75" s="166" t="s">
        <v>899</v>
      </c>
      <c r="E75" s="87" t="s">
        <v>130</v>
      </c>
    </row>
    <row r="76" spans="1:5" ht="15" customHeight="1" hidden="1">
      <c r="A76" s="236"/>
      <c r="B76" s="93"/>
      <c r="C76" s="221" t="s">
        <v>47</v>
      </c>
      <c r="D76" s="166" t="s">
        <v>900</v>
      </c>
      <c r="E76" s="87" t="s">
        <v>131</v>
      </c>
    </row>
    <row r="77" spans="1:5" ht="15" customHeight="1" hidden="1">
      <c r="A77" s="236"/>
      <c r="B77" s="93"/>
      <c r="C77" s="221" t="s">
        <v>48</v>
      </c>
      <c r="D77" s="166" t="s">
        <v>901</v>
      </c>
      <c r="E77" s="87" t="s">
        <v>132</v>
      </c>
    </row>
    <row r="78" spans="1:5" ht="15" customHeight="1" hidden="1">
      <c r="A78" s="236"/>
      <c r="B78" s="93"/>
      <c r="C78" s="221" t="s">
        <v>49</v>
      </c>
      <c r="D78" s="166" t="s">
        <v>902</v>
      </c>
      <c r="E78" s="87" t="s">
        <v>133</v>
      </c>
    </row>
    <row r="79" spans="1:5" ht="18" customHeight="1" hidden="1">
      <c r="A79" s="231" t="s">
        <v>79</v>
      </c>
      <c r="B79" s="237" t="s">
        <v>903</v>
      </c>
      <c r="C79" s="93"/>
      <c r="D79" s="166"/>
      <c r="E79" s="87"/>
    </row>
    <row r="80" spans="1:5" ht="15" customHeight="1" hidden="1">
      <c r="A80" s="236"/>
      <c r="B80" s="93"/>
      <c r="C80" s="221" t="s">
        <v>46</v>
      </c>
      <c r="D80" s="166" t="s">
        <v>904</v>
      </c>
      <c r="E80" s="87" t="s">
        <v>134</v>
      </c>
    </row>
    <row r="81" spans="1:5" ht="15" customHeight="1" hidden="1">
      <c r="A81" s="236"/>
      <c r="B81" s="93"/>
      <c r="C81" s="221" t="s">
        <v>47</v>
      </c>
      <c r="D81" s="166" t="s">
        <v>905</v>
      </c>
      <c r="E81" s="87" t="s">
        <v>135</v>
      </c>
    </row>
    <row r="82" spans="1:5" ht="15" customHeight="1" hidden="1">
      <c r="A82" s="236"/>
      <c r="B82" s="93"/>
      <c r="C82" s="221" t="s">
        <v>48</v>
      </c>
      <c r="D82" s="166" t="s">
        <v>907</v>
      </c>
      <c r="E82" s="87" t="s">
        <v>136</v>
      </c>
    </row>
    <row r="83" spans="1:5" ht="15" customHeight="1" hidden="1">
      <c r="A83" s="461"/>
      <c r="B83" s="458"/>
      <c r="C83" s="459" t="s">
        <v>49</v>
      </c>
      <c r="D83" s="460" t="s">
        <v>906</v>
      </c>
      <c r="E83" s="87"/>
    </row>
    <row r="84" spans="1:5" ht="19.5" customHeight="1">
      <c r="A84" s="231" t="s">
        <v>80</v>
      </c>
      <c r="B84" s="237" t="s">
        <v>908</v>
      </c>
      <c r="C84" s="93"/>
      <c r="D84" s="166"/>
      <c r="E84" s="87"/>
    </row>
    <row r="85" spans="1:5" ht="15.75" customHeight="1">
      <c r="A85" s="236"/>
      <c r="B85" s="93"/>
      <c r="C85" s="221" t="s">
        <v>46</v>
      </c>
      <c r="D85" s="166" t="s">
        <v>909</v>
      </c>
      <c r="E85" s="87" t="s">
        <v>137</v>
      </c>
    </row>
    <row r="86" spans="1:5" ht="15.75" customHeight="1">
      <c r="A86" s="236"/>
      <c r="B86" s="93"/>
      <c r="C86" s="221" t="s">
        <v>47</v>
      </c>
      <c r="D86" s="166" t="s">
        <v>910</v>
      </c>
      <c r="E86" s="87" t="s">
        <v>138</v>
      </c>
    </row>
    <row r="87" spans="1:5" ht="15.75" customHeight="1">
      <c r="A87" s="236"/>
      <c r="B87" s="93"/>
      <c r="C87" s="221" t="s">
        <v>48</v>
      </c>
      <c r="D87" s="166" t="s">
        <v>911</v>
      </c>
      <c r="E87" s="87" t="s">
        <v>139</v>
      </c>
    </row>
    <row r="88" spans="1:5" ht="15.75" customHeight="1">
      <c r="A88" s="236"/>
      <c r="B88" s="93"/>
      <c r="C88" s="221" t="s">
        <v>49</v>
      </c>
      <c r="D88" s="166" t="s">
        <v>912</v>
      </c>
      <c r="E88" s="87" t="s">
        <v>140</v>
      </c>
    </row>
    <row r="89" spans="1:5" ht="15.75" customHeight="1">
      <c r="A89" s="236"/>
      <c r="B89" s="93"/>
      <c r="C89" s="221" t="s">
        <v>50</v>
      </c>
      <c r="D89" s="166" t="s">
        <v>913</v>
      </c>
      <c r="E89" s="87" t="s">
        <v>141</v>
      </c>
    </row>
    <row r="90" spans="1:5" ht="15.75" customHeight="1">
      <c r="A90" s="236"/>
      <c r="B90" s="93"/>
      <c r="C90" s="221">
        <v>11</v>
      </c>
      <c r="D90" s="166" t="s">
        <v>914</v>
      </c>
      <c r="E90" s="87"/>
    </row>
    <row r="91" spans="1:5" ht="18" customHeight="1">
      <c r="A91" s="231" t="s">
        <v>81</v>
      </c>
      <c r="B91" s="237" t="s">
        <v>915</v>
      </c>
      <c r="C91" s="93"/>
      <c r="D91" s="166"/>
      <c r="E91" s="87"/>
    </row>
    <row r="92" spans="1:5" ht="15.75" customHeight="1">
      <c r="A92" s="236"/>
      <c r="B92" s="93"/>
      <c r="C92" s="221" t="s">
        <v>46</v>
      </c>
      <c r="D92" s="166" t="s">
        <v>896</v>
      </c>
      <c r="E92" s="87" t="s">
        <v>142</v>
      </c>
    </row>
    <row r="93" spans="1:5" ht="15.75" customHeight="1">
      <c r="A93" s="236"/>
      <c r="B93" s="93"/>
      <c r="C93" s="221" t="s">
        <v>47</v>
      </c>
      <c r="D93" s="166" t="s">
        <v>916</v>
      </c>
      <c r="E93" s="87" t="s">
        <v>143</v>
      </c>
    </row>
    <row r="94" spans="1:5" ht="15.75" customHeight="1">
      <c r="A94" s="236"/>
      <c r="B94" s="93"/>
      <c r="C94" s="221" t="s">
        <v>48</v>
      </c>
      <c r="D94" s="166" t="s">
        <v>917</v>
      </c>
      <c r="E94" s="87" t="s">
        <v>144</v>
      </c>
    </row>
    <row r="95" spans="1:5" ht="15.75" customHeight="1">
      <c r="A95" s="236"/>
      <c r="B95" s="93"/>
      <c r="C95" s="221" t="s">
        <v>49</v>
      </c>
      <c r="D95" s="166" t="s">
        <v>918</v>
      </c>
      <c r="E95" s="87" t="s">
        <v>145</v>
      </c>
    </row>
    <row r="96" spans="1:5" ht="15.75" customHeight="1">
      <c r="A96" s="236"/>
      <c r="B96" s="93"/>
      <c r="C96" s="234" t="s">
        <v>50</v>
      </c>
      <c r="D96" s="235" t="s">
        <v>919</v>
      </c>
      <c r="E96" s="87"/>
    </row>
    <row r="97" spans="1:5" ht="18" customHeight="1">
      <c r="A97" s="231" t="s">
        <v>82</v>
      </c>
      <c r="B97" s="237" t="s">
        <v>920</v>
      </c>
      <c r="C97" s="93"/>
      <c r="D97" s="166"/>
      <c r="E97" s="87"/>
    </row>
    <row r="98" spans="1:5" ht="15.75" customHeight="1">
      <c r="A98" s="93"/>
      <c r="B98" s="93"/>
      <c r="C98" s="221" t="s">
        <v>46</v>
      </c>
      <c r="D98" s="166" t="s">
        <v>921</v>
      </c>
      <c r="E98" s="87" t="s">
        <v>146</v>
      </c>
    </row>
    <row r="99" spans="1:5" ht="15.75" customHeight="1">
      <c r="A99" s="93"/>
      <c r="B99" s="93"/>
      <c r="C99" s="221" t="s">
        <v>47</v>
      </c>
      <c r="D99" s="166" t="s">
        <v>922</v>
      </c>
      <c r="E99" s="87" t="s">
        <v>147</v>
      </c>
    </row>
    <row r="100" spans="1:5" ht="15.75" customHeight="1">
      <c r="A100" s="93"/>
      <c r="B100" s="93"/>
      <c r="C100" s="221" t="s">
        <v>48</v>
      </c>
      <c r="D100" s="166" t="s">
        <v>923</v>
      </c>
      <c r="E100" s="87" t="s">
        <v>148</v>
      </c>
    </row>
    <row r="101" spans="1:5" ht="15.75" customHeight="1">
      <c r="A101" s="93"/>
      <c r="B101" s="93"/>
      <c r="C101" s="221" t="s">
        <v>49</v>
      </c>
      <c r="D101" s="166" t="s">
        <v>924</v>
      </c>
      <c r="E101" s="87" t="s">
        <v>149</v>
      </c>
    </row>
    <row r="102" spans="1:5" ht="15.75" customHeight="1">
      <c r="A102" s="93"/>
      <c r="B102" s="93"/>
      <c r="C102" s="221" t="s">
        <v>50</v>
      </c>
      <c r="D102" s="166" t="s">
        <v>925</v>
      </c>
      <c r="E102" s="238" t="s">
        <v>178</v>
      </c>
    </row>
    <row r="103" spans="1:5" ht="15.75" customHeight="1">
      <c r="A103" s="93"/>
      <c r="B103" s="93"/>
      <c r="C103" s="221">
        <v>11</v>
      </c>
      <c r="D103" s="166" t="s">
        <v>926</v>
      </c>
      <c r="E103" s="239" t="s">
        <v>21</v>
      </c>
    </row>
    <row r="104" spans="1:4" ht="7.5" customHeight="1">
      <c r="A104" s="64"/>
      <c r="B104" s="64"/>
      <c r="C104" s="64"/>
      <c r="D104" s="64"/>
    </row>
    <row r="105" ht="18" customHeight="1">
      <c r="A105" s="36"/>
    </row>
    <row r="106" spans="1:4" ht="18" customHeight="1">
      <c r="A106" s="240"/>
      <c r="B106" s="34"/>
      <c r="C106" s="34"/>
      <c r="D106" s="34"/>
    </row>
    <row r="107" spans="1:4" ht="18" customHeight="1">
      <c r="A107" s="34"/>
      <c r="B107" s="34"/>
      <c r="C107" s="34"/>
      <c r="D107" s="34"/>
    </row>
    <row r="108" ht="18" customHeight="1"/>
    <row r="109" spans="1:3" ht="12.75">
      <c r="A109" s="34"/>
      <c r="B109" s="241"/>
      <c r="C109" s="34"/>
    </row>
    <row r="110" spans="1:3" ht="12.75">
      <c r="A110" s="34"/>
      <c r="B110" s="241"/>
      <c r="C110" s="34"/>
    </row>
    <row r="111" spans="2:3" ht="12.75">
      <c r="B111" s="34"/>
      <c r="C111" s="34"/>
    </row>
    <row r="112" spans="2:3" ht="12.75">
      <c r="B112" s="34"/>
      <c r="C112" s="34"/>
    </row>
  </sheetData>
  <sheetProtection/>
  <mergeCells count="3">
    <mergeCell ref="A5:D5"/>
    <mergeCell ref="A2:D2"/>
    <mergeCell ref="A3:D3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&amp;P+76&amp;]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1" sqref="A1:C1"/>
    </sheetView>
  </sheetViews>
  <sheetFormatPr defaultColWidth="8.796875" defaultRowHeight="15"/>
  <cols>
    <col min="1" max="1" width="5.3984375" style="8" customWidth="1"/>
    <col min="2" max="2" width="38.3984375" style="8" customWidth="1"/>
    <col min="3" max="3" width="5.3984375" style="8" customWidth="1"/>
    <col min="4" max="16384" width="8.8984375" style="8" customWidth="1"/>
  </cols>
  <sheetData>
    <row r="1" spans="1:3" ht="21" customHeight="1">
      <c r="A1" s="645" t="s">
        <v>955</v>
      </c>
      <c r="B1" s="645"/>
      <c r="C1" s="645"/>
    </row>
    <row r="2" ht="13.5" customHeight="1"/>
    <row r="3" spans="1:3" ht="19.5" customHeight="1">
      <c r="A3" s="13" t="s">
        <v>956</v>
      </c>
      <c r="B3" s="13" t="s">
        <v>957</v>
      </c>
      <c r="C3" s="13" t="s">
        <v>150</v>
      </c>
    </row>
    <row r="4" spans="1:3" ht="7.5" customHeight="1">
      <c r="A4" s="212"/>
      <c r="B4" s="212"/>
      <c r="C4" s="212"/>
    </row>
    <row r="5" spans="1:3" ht="19.5" customHeight="1">
      <c r="A5" s="217"/>
      <c r="B5" s="219" t="s">
        <v>958</v>
      </c>
      <c r="C5" s="182" t="s">
        <v>83</v>
      </c>
    </row>
    <row r="6" spans="1:3" ht="19.5" customHeight="1">
      <c r="A6" s="80" t="s">
        <v>151</v>
      </c>
      <c r="B6" s="220" t="s">
        <v>198</v>
      </c>
      <c r="C6" s="182" t="s">
        <v>85</v>
      </c>
    </row>
    <row r="7" spans="1:3" ht="19.5" customHeight="1">
      <c r="A7" s="221" t="s">
        <v>46</v>
      </c>
      <c r="B7" s="219" t="s">
        <v>959</v>
      </c>
      <c r="C7" s="182" t="s">
        <v>87</v>
      </c>
    </row>
    <row r="8" spans="1:3" ht="19.5" customHeight="1">
      <c r="A8" s="221" t="s">
        <v>152</v>
      </c>
      <c r="B8" s="219" t="s">
        <v>960</v>
      </c>
      <c r="C8" s="182" t="s">
        <v>88</v>
      </c>
    </row>
    <row r="9" spans="1:3" ht="19.5" customHeight="1">
      <c r="A9" s="221" t="s">
        <v>47</v>
      </c>
      <c r="B9" s="219" t="s">
        <v>961</v>
      </c>
      <c r="C9" s="182" t="s">
        <v>89</v>
      </c>
    </row>
    <row r="10" spans="1:3" ht="19.5" customHeight="1">
      <c r="A10" s="221" t="s">
        <v>153</v>
      </c>
      <c r="B10" s="219" t="s">
        <v>962</v>
      </c>
      <c r="C10" s="182" t="s">
        <v>91</v>
      </c>
    </row>
    <row r="11" spans="1:3" ht="19.5" customHeight="1">
      <c r="A11" s="221" t="s">
        <v>48</v>
      </c>
      <c r="B11" s="219" t="s">
        <v>965</v>
      </c>
      <c r="C11" s="182" t="s">
        <v>51</v>
      </c>
    </row>
    <row r="12" spans="1:3" ht="19.5" customHeight="1">
      <c r="A12" s="221" t="s">
        <v>154</v>
      </c>
      <c r="B12" s="219" t="s">
        <v>963</v>
      </c>
      <c r="C12" s="182" t="s">
        <v>93</v>
      </c>
    </row>
    <row r="13" spans="1:3" ht="19.5" customHeight="1">
      <c r="A13" s="221" t="s">
        <v>49</v>
      </c>
      <c r="B13" s="219" t="s">
        <v>964</v>
      </c>
      <c r="C13" s="182" t="s">
        <v>94</v>
      </c>
    </row>
    <row r="14" spans="1:3" ht="19.5" customHeight="1">
      <c r="A14" s="221" t="s">
        <v>156</v>
      </c>
      <c r="B14" s="219" t="s">
        <v>966</v>
      </c>
      <c r="C14" s="182" t="s">
        <v>95</v>
      </c>
    </row>
    <row r="15" spans="1:3" ht="19.5" customHeight="1">
      <c r="A15" s="221" t="s">
        <v>50</v>
      </c>
      <c r="B15" s="219" t="s">
        <v>967</v>
      </c>
      <c r="C15" s="182" t="s">
        <v>96</v>
      </c>
    </row>
    <row r="16" spans="1:3" ht="19.5" customHeight="1">
      <c r="A16" s="80" t="s">
        <v>155</v>
      </c>
      <c r="B16" s="220" t="s">
        <v>968</v>
      </c>
      <c r="C16" s="182" t="s">
        <v>97</v>
      </c>
    </row>
    <row r="17" spans="1:3" ht="19.5" customHeight="1">
      <c r="A17" s="221" t="s">
        <v>92</v>
      </c>
      <c r="B17" s="219" t="s">
        <v>970</v>
      </c>
      <c r="C17" s="182" t="s">
        <v>99</v>
      </c>
    </row>
    <row r="18" spans="1:3" ht="19.5" customHeight="1">
      <c r="A18" s="221" t="s">
        <v>51</v>
      </c>
      <c r="B18" s="219" t="s">
        <v>971</v>
      </c>
      <c r="C18" s="182" t="s">
        <v>100</v>
      </c>
    </row>
    <row r="19" spans="1:3" ht="19.5" customHeight="1">
      <c r="A19" s="221" t="s">
        <v>93</v>
      </c>
      <c r="B19" s="219" t="s">
        <v>969</v>
      </c>
      <c r="C19" s="182" t="s">
        <v>101</v>
      </c>
    </row>
    <row r="20" spans="1:3" ht="19.5" customHeight="1">
      <c r="A20" s="221" t="s">
        <v>52</v>
      </c>
      <c r="B20" s="219" t="s">
        <v>972</v>
      </c>
      <c r="C20" s="182" t="s">
        <v>102</v>
      </c>
    </row>
    <row r="21" spans="1:3" ht="19.5" customHeight="1">
      <c r="A21" s="221" t="s">
        <v>94</v>
      </c>
      <c r="B21" s="219" t="s">
        <v>1121</v>
      </c>
      <c r="C21" s="182" t="s">
        <v>103</v>
      </c>
    </row>
    <row r="22" spans="1:3" ht="19.5" customHeight="1">
      <c r="A22" s="221" t="s">
        <v>95</v>
      </c>
      <c r="B22" s="219" t="s">
        <v>1116</v>
      </c>
      <c r="C22" s="182" t="s">
        <v>104</v>
      </c>
    </row>
    <row r="23" spans="1:3" ht="19.5" customHeight="1">
      <c r="A23" s="221" t="s">
        <v>96</v>
      </c>
      <c r="B23" s="219" t="s">
        <v>1122</v>
      </c>
      <c r="C23" s="182" t="s">
        <v>105</v>
      </c>
    </row>
    <row r="24" spans="1:3" ht="19.5" customHeight="1">
      <c r="A24" s="221" t="s">
        <v>97</v>
      </c>
      <c r="B24" s="219" t="s">
        <v>1123</v>
      </c>
      <c r="C24" s="182" t="s">
        <v>106</v>
      </c>
    </row>
    <row r="25" spans="1:3" ht="19.5" customHeight="1">
      <c r="A25" s="221" t="s">
        <v>98</v>
      </c>
      <c r="B25" s="219" t="s">
        <v>1124</v>
      </c>
      <c r="C25" s="182" t="s">
        <v>107</v>
      </c>
    </row>
    <row r="26" spans="1:3" ht="19.5" customHeight="1">
      <c r="A26" s="459" t="s">
        <v>99</v>
      </c>
      <c r="B26" s="541" t="s">
        <v>1125</v>
      </c>
      <c r="C26" s="542" t="s">
        <v>108</v>
      </c>
    </row>
    <row r="27" spans="1:3" ht="19.5" customHeight="1">
      <c r="A27" s="221" t="s">
        <v>100</v>
      </c>
      <c r="B27" s="219" t="s">
        <v>1126</v>
      </c>
      <c r="C27" s="182" t="s">
        <v>109</v>
      </c>
    </row>
    <row r="28" spans="1:3" ht="19.5" customHeight="1">
      <c r="A28" s="221" t="s">
        <v>101</v>
      </c>
      <c r="B28" s="219" t="s">
        <v>973</v>
      </c>
      <c r="C28" s="182" t="s">
        <v>110</v>
      </c>
    </row>
    <row r="29" spans="1:3" ht="19.5" customHeight="1">
      <c r="A29" s="221" t="s">
        <v>102</v>
      </c>
      <c r="B29" s="219" t="s">
        <v>974</v>
      </c>
      <c r="C29" s="182" t="s">
        <v>111</v>
      </c>
    </row>
    <row r="30" spans="1:3" ht="19.5" customHeight="1">
      <c r="A30" s="221" t="s">
        <v>103</v>
      </c>
      <c r="B30" s="219" t="s">
        <v>975</v>
      </c>
      <c r="C30" s="182" t="s">
        <v>112</v>
      </c>
    </row>
    <row r="31" spans="1:3" ht="19.5" customHeight="1">
      <c r="A31" s="221" t="s">
        <v>104</v>
      </c>
      <c r="B31" s="219" t="s">
        <v>976</v>
      </c>
      <c r="C31" s="182" t="s">
        <v>113</v>
      </c>
    </row>
    <row r="32" spans="1:3" ht="19.5" customHeight="1">
      <c r="A32" s="221" t="s">
        <v>105</v>
      </c>
      <c r="B32" s="219" t="s">
        <v>977</v>
      </c>
      <c r="C32" s="182" t="s">
        <v>114</v>
      </c>
    </row>
    <row r="33" spans="1:3" ht="19.5" customHeight="1">
      <c r="A33" s="221" t="s">
        <v>106</v>
      </c>
      <c r="B33" s="219" t="s">
        <v>978</v>
      </c>
      <c r="C33" s="182" t="s">
        <v>115</v>
      </c>
    </row>
    <row r="34" spans="1:3" ht="19.5" customHeight="1">
      <c r="A34" s="221" t="s">
        <v>107</v>
      </c>
      <c r="B34" s="219" t="s">
        <v>979</v>
      </c>
      <c r="C34" s="182" t="s">
        <v>116</v>
      </c>
    </row>
    <row r="35" spans="1:3" ht="19.5" customHeight="1">
      <c r="A35" s="221" t="s">
        <v>108</v>
      </c>
      <c r="B35" s="219" t="s">
        <v>980</v>
      </c>
      <c r="C35" s="182" t="s">
        <v>117</v>
      </c>
    </row>
    <row r="36" spans="1:3" ht="19.5" customHeight="1">
      <c r="A36" s="221" t="s">
        <v>109</v>
      </c>
      <c r="B36" s="219" t="s">
        <v>981</v>
      </c>
      <c r="C36" s="182" t="s">
        <v>118</v>
      </c>
    </row>
    <row r="37" spans="1:3" ht="19.5" customHeight="1">
      <c r="A37" s="221" t="s">
        <v>110</v>
      </c>
      <c r="B37" s="219" t="s">
        <v>982</v>
      </c>
      <c r="C37" s="182" t="s">
        <v>119</v>
      </c>
    </row>
    <row r="38" spans="1:3" ht="19.5" customHeight="1">
      <c r="A38" s="221" t="s">
        <v>111</v>
      </c>
      <c r="B38" s="219" t="s">
        <v>983</v>
      </c>
      <c r="C38" s="182" t="s">
        <v>120</v>
      </c>
    </row>
    <row r="39" spans="1:3" ht="19.5" customHeight="1">
      <c r="A39" s="221" t="s">
        <v>112</v>
      </c>
      <c r="B39" s="219" t="s">
        <v>984</v>
      </c>
      <c r="C39" s="182" t="s">
        <v>121</v>
      </c>
    </row>
    <row r="40" spans="1:3" ht="19.5" customHeight="1">
      <c r="A40" s="221" t="s">
        <v>113</v>
      </c>
      <c r="B40" s="219" t="s">
        <v>985</v>
      </c>
      <c r="C40" s="182" t="s">
        <v>122</v>
      </c>
    </row>
    <row r="41" spans="1:3" ht="19.5" customHeight="1">
      <c r="A41" s="221" t="s">
        <v>114</v>
      </c>
      <c r="B41" s="219" t="s">
        <v>986</v>
      </c>
      <c r="C41" s="182" t="s">
        <v>123</v>
      </c>
    </row>
    <row r="42" spans="1:3" ht="19.5" customHeight="1">
      <c r="A42" s="221" t="s">
        <v>115</v>
      </c>
      <c r="B42" s="219" t="s">
        <v>987</v>
      </c>
      <c r="C42" s="182" t="s">
        <v>124</v>
      </c>
    </row>
    <row r="43" spans="1:3" ht="19.5" customHeight="1">
      <c r="A43" s="221" t="s">
        <v>116</v>
      </c>
      <c r="B43" s="219" t="s">
        <v>988</v>
      </c>
      <c r="C43" s="182" t="s">
        <v>125</v>
      </c>
    </row>
    <row r="44" spans="1:3" ht="19.5" customHeight="1">
      <c r="A44" s="221" t="s">
        <v>117</v>
      </c>
      <c r="B44" s="219" t="s">
        <v>989</v>
      </c>
      <c r="C44" s="182" t="s">
        <v>126</v>
      </c>
    </row>
    <row r="45" spans="1:3" ht="19.5" customHeight="1">
      <c r="A45" s="221" t="s">
        <v>118</v>
      </c>
      <c r="B45" s="219" t="s">
        <v>990</v>
      </c>
      <c r="C45" s="182" t="s">
        <v>127</v>
      </c>
    </row>
    <row r="46" spans="1:3" ht="19.5" customHeight="1">
      <c r="A46" s="221" t="s">
        <v>119</v>
      </c>
      <c r="B46" s="222" t="s">
        <v>991</v>
      </c>
      <c r="C46" s="182" t="s">
        <v>128</v>
      </c>
    </row>
    <row r="47" spans="1:3" ht="19.5" customHeight="1">
      <c r="A47" s="221" t="s">
        <v>120</v>
      </c>
      <c r="B47" s="222" t="s">
        <v>992</v>
      </c>
      <c r="C47" s="182" t="s">
        <v>129</v>
      </c>
    </row>
    <row r="48" spans="1:3" ht="19.5" customHeight="1">
      <c r="A48" s="221" t="s">
        <v>121</v>
      </c>
      <c r="B48" s="222" t="s">
        <v>993</v>
      </c>
      <c r="C48" s="182" t="s">
        <v>130</v>
      </c>
    </row>
    <row r="49" spans="1:3" ht="19.5" customHeight="1">
      <c r="A49" s="221" t="s">
        <v>122</v>
      </c>
      <c r="B49" s="222" t="s">
        <v>994</v>
      </c>
      <c r="C49" s="182" t="s">
        <v>131</v>
      </c>
    </row>
    <row r="50" spans="1:3" ht="19.5" customHeight="1">
      <c r="A50" s="459" t="s">
        <v>123</v>
      </c>
      <c r="B50" s="543" t="s">
        <v>995</v>
      </c>
      <c r="C50" s="542" t="s">
        <v>132</v>
      </c>
    </row>
    <row r="51" spans="1:5" ht="19.5" customHeight="1">
      <c r="A51" s="221" t="s">
        <v>124</v>
      </c>
      <c r="B51" s="222" t="s">
        <v>996</v>
      </c>
      <c r="C51" s="182" t="s">
        <v>133</v>
      </c>
      <c r="E51" s="34"/>
    </row>
    <row r="52" spans="1:5" ht="19.5" customHeight="1">
      <c r="A52" s="221" t="s">
        <v>125</v>
      </c>
      <c r="B52" s="222" t="s">
        <v>997</v>
      </c>
      <c r="C52" s="182" t="s">
        <v>134</v>
      </c>
      <c r="E52" s="544"/>
    </row>
    <row r="53" spans="1:5" ht="19.5" customHeight="1">
      <c r="A53" s="80" t="s">
        <v>157</v>
      </c>
      <c r="B53" s="223" t="s">
        <v>998</v>
      </c>
      <c r="C53" s="182" t="s">
        <v>135</v>
      </c>
      <c r="E53" s="224"/>
    </row>
    <row r="54" spans="1:5" ht="19.5" customHeight="1">
      <c r="A54" s="221" t="s">
        <v>126</v>
      </c>
      <c r="B54" s="222" t="s">
        <v>999</v>
      </c>
      <c r="C54" s="182" t="s">
        <v>137</v>
      </c>
      <c r="E54" s="544"/>
    </row>
    <row r="55" spans="1:5" ht="19.5" customHeight="1">
      <c r="A55" s="221" t="s">
        <v>127</v>
      </c>
      <c r="B55" s="222" t="s">
        <v>1000</v>
      </c>
      <c r="C55" s="182" t="s">
        <v>138</v>
      </c>
      <c r="E55" s="544"/>
    </row>
    <row r="56" spans="1:5" ht="19.5" customHeight="1">
      <c r="A56" s="221" t="s">
        <v>128</v>
      </c>
      <c r="B56" s="222" t="s">
        <v>1001</v>
      </c>
      <c r="C56" s="182" t="s">
        <v>139</v>
      </c>
      <c r="E56" s="544"/>
    </row>
    <row r="57" spans="1:5" ht="19.5" customHeight="1">
      <c r="A57" s="221" t="s">
        <v>129</v>
      </c>
      <c r="B57" s="222" t="s">
        <v>1002</v>
      </c>
      <c r="C57" s="182" t="s">
        <v>141</v>
      </c>
      <c r="E57" s="544"/>
    </row>
    <row r="58" spans="1:5" ht="19.5" customHeight="1">
      <c r="A58" s="221" t="s">
        <v>130</v>
      </c>
      <c r="B58" s="222" t="s">
        <v>1003</v>
      </c>
      <c r="C58" s="182" t="s">
        <v>142</v>
      </c>
      <c r="E58" s="544"/>
    </row>
    <row r="59" spans="1:5" ht="19.5" customHeight="1">
      <c r="A59" s="221" t="s">
        <v>131</v>
      </c>
      <c r="B59" s="222" t="s">
        <v>1004</v>
      </c>
      <c r="C59" s="182" t="s">
        <v>143</v>
      </c>
      <c r="E59" s="544"/>
    </row>
    <row r="60" spans="1:5" ht="19.5" customHeight="1">
      <c r="A60" s="221" t="s">
        <v>132</v>
      </c>
      <c r="B60" s="222" t="s">
        <v>1005</v>
      </c>
      <c r="C60" s="182" t="s">
        <v>144</v>
      </c>
      <c r="E60" s="544"/>
    </row>
    <row r="61" spans="1:5" ht="19.5" customHeight="1">
      <c r="A61" s="221" t="s">
        <v>133</v>
      </c>
      <c r="B61" s="222" t="s">
        <v>1006</v>
      </c>
      <c r="C61" s="182" t="s">
        <v>146</v>
      </c>
      <c r="E61" s="544"/>
    </row>
    <row r="62" spans="1:5" ht="19.5" customHeight="1">
      <c r="A62" s="80" t="s">
        <v>158</v>
      </c>
      <c r="B62" s="220" t="s">
        <v>1007</v>
      </c>
      <c r="C62" s="182" t="s">
        <v>147</v>
      </c>
      <c r="E62" s="224"/>
    </row>
    <row r="63" spans="1:5" ht="19.5" customHeight="1">
      <c r="A63" s="221" t="s">
        <v>134</v>
      </c>
      <c r="B63" s="222" t="s">
        <v>1008</v>
      </c>
      <c r="C63" s="182" t="s">
        <v>149</v>
      </c>
      <c r="E63" s="544"/>
    </row>
    <row r="64" spans="1:5" ht="19.5" customHeight="1">
      <c r="A64" s="221" t="s">
        <v>135</v>
      </c>
      <c r="B64" s="222" t="s">
        <v>1009</v>
      </c>
      <c r="C64" s="182" t="s">
        <v>159</v>
      </c>
      <c r="E64" s="544"/>
    </row>
    <row r="65" spans="1:5" ht="19.5" customHeight="1">
      <c r="A65" s="221" t="s">
        <v>136</v>
      </c>
      <c r="B65" s="222" t="s">
        <v>1117</v>
      </c>
      <c r="C65" s="182" t="s">
        <v>160</v>
      </c>
      <c r="E65" s="544"/>
    </row>
    <row r="66" spans="1:5" ht="19.5" customHeight="1">
      <c r="A66" s="221" t="s">
        <v>137</v>
      </c>
      <c r="B66" s="222" t="s">
        <v>1010</v>
      </c>
      <c r="C66" s="182" t="s">
        <v>161</v>
      </c>
      <c r="E66" s="544"/>
    </row>
    <row r="67" spans="1:5" ht="19.5" customHeight="1">
      <c r="A67" s="221" t="s">
        <v>138</v>
      </c>
      <c r="B67" s="222" t="s">
        <v>1011</v>
      </c>
      <c r="C67" s="182" t="s">
        <v>162</v>
      </c>
      <c r="E67" s="544"/>
    </row>
    <row r="68" spans="1:5" ht="19.5" customHeight="1">
      <c r="A68" s="221" t="s">
        <v>139</v>
      </c>
      <c r="B68" s="222" t="s">
        <v>1012</v>
      </c>
      <c r="C68" s="182" t="s">
        <v>174</v>
      </c>
      <c r="E68" s="34"/>
    </row>
    <row r="69" spans="1:3" ht="19.5" customHeight="1">
      <c r="A69" s="80" t="s">
        <v>163</v>
      </c>
      <c r="B69" s="81" t="s">
        <v>1013</v>
      </c>
      <c r="C69" s="182" t="s">
        <v>164</v>
      </c>
    </row>
    <row r="70" spans="1:3" ht="19.5" customHeight="1">
      <c r="A70" s="221" t="s">
        <v>140</v>
      </c>
      <c r="B70" s="219" t="s">
        <v>1014</v>
      </c>
      <c r="C70" s="182" t="s">
        <v>165</v>
      </c>
    </row>
    <row r="71" spans="1:3" ht="19.5" customHeight="1">
      <c r="A71" s="221" t="s">
        <v>141</v>
      </c>
      <c r="B71" s="219" t="s">
        <v>1015</v>
      </c>
      <c r="C71" s="182" t="s">
        <v>166</v>
      </c>
    </row>
    <row r="72" spans="1:3" ht="19.5" customHeight="1">
      <c r="A72" s="221" t="s">
        <v>142</v>
      </c>
      <c r="B72" s="219" t="s">
        <v>1127</v>
      </c>
      <c r="C72" s="182" t="s">
        <v>167</v>
      </c>
    </row>
    <row r="73" spans="1:3" ht="19.5" customHeight="1">
      <c r="A73" s="221" t="s">
        <v>143</v>
      </c>
      <c r="B73" s="219" t="s">
        <v>1128</v>
      </c>
      <c r="C73" s="182" t="s">
        <v>168</v>
      </c>
    </row>
    <row r="74" spans="1:3" ht="19.5" customHeight="1">
      <c r="A74" s="459" t="s">
        <v>144</v>
      </c>
      <c r="B74" s="541" t="s">
        <v>1129</v>
      </c>
      <c r="C74" s="542" t="s">
        <v>169</v>
      </c>
    </row>
    <row r="75" spans="1:3" ht="19.5" customHeight="1">
      <c r="A75" s="221" t="s">
        <v>145</v>
      </c>
      <c r="B75" s="219" t="s">
        <v>1118</v>
      </c>
      <c r="C75" s="182" t="s">
        <v>1019</v>
      </c>
    </row>
    <row r="76" spans="1:3" ht="19.5" customHeight="1">
      <c r="A76" s="221" t="s">
        <v>146</v>
      </c>
      <c r="B76" s="219" t="s">
        <v>1016</v>
      </c>
      <c r="C76" s="182" t="s">
        <v>170</v>
      </c>
    </row>
    <row r="77" spans="1:3" ht="19.5" customHeight="1">
      <c r="A77" s="221" t="s">
        <v>147</v>
      </c>
      <c r="B77" s="222" t="s">
        <v>1119</v>
      </c>
      <c r="C77" s="182" t="s">
        <v>171</v>
      </c>
    </row>
    <row r="78" spans="1:3" ht="19.5" customHeight="1">
      <c r="A78" s="221" t="s">
        <v>148</v>
      </c>
      <c r="B78" s="222" t="s">
        <v>1017</v>
      </c>
      <c r="C78" s="182" t="s">
        <v>172</v>
      </c>
    </row>
    <row r="79" spans="1:3" ht="19.5" customHeight="1">
      <c r="A79" s="221" t="s">
        <v>149</v>
      </c>
      <c r="B79" s="222" t="s">
        <v>1018</v>
      </c>
      <c r="C79" s="182" t="s">
        <v>1020</v>
      </c>
    </row>
    <row r="80" spans="1:3" ht="19.5" customHeight="1">
      <c r="A80" s="221" t="s">
        <v>159</v>
      </c>
      <c r="B80" s="222" t="s">
        <v>1130</v>
      </c>
      <c r="C80" s="182" t="s">
        <v>1021</v>
      </c>
    </row>
    <row r="81" spans="1:3" ht="19.5" customHeight="1">
      <c r="A81" s="221" t="s">
        <v>160</v>
      </c>
      <c r="B81" s="222" t="s">
        <v>1131</v>
      </c>
      <c r="C81" s="182" t="s">
        <v>1022</v>
      </c>
    </row>
    <row r="82" spans="1:3" ht="19.5" customHeight="1">
      <c r="A82" s="221" t="s">
        <v>161</v>
      </c>
      <c r="B82" s="222" t="s">
        <v>1120</v>
      </c>
      <c r="C82" s="182" t="s">
        <v>1023</v>
      </c>
    </row>
    <row r="83" spans="1:3" ht="18.75" customHeight="1">
      <c r="A83" s="268" t="s">
        <v>162</v>
      </c>
      <c r="B83" s="222" t="s">
        <v>1173</v>
      </c>
      <c r="C83" s="545" t="s">
        <v>1024</v>
      </c>
    </row>
    <row r="84" spans="1:3" ht="18.75" customHeight="1">
      <c r="A84" s="268" t="s">
        <v>174</v>
      </c>
      <c r="B84" s="222" t="s">
        <v>1174</v>
      </c>
      <c r="C84" s="545" t="s">
        <v>1025</v>
      </c>
    </row>
    <row r="85" spans="1:3" ht="18.75" customHeight="1">
      <c r="A85" s="268" t="s">
        <v>164</v>
      </c>
      <c r="B85" s="546" t="s">
        <v>1175</v>
      </c>
      <c r="C85" s="545" t="s">
        <v>1026</v>
      </c>
    </row>
    <row r="86" spans="1:3" ht="19.5" customHeight="1">
      <c r="A86" s="221"/>
      <c r="B86" s="222" t="s">
        <v>1027</v>
      </c>
      <c r="C86" s="182" t="s">
        <v>1132</v>
      </c>
    </row>
    <row r="87" spans="1:3" ht="19.5" customHeight="1">
      <c r="A87" s="82"/>
      <c r="B87" s="225" t="s">
        <v>1028</v>
      </c>
      <c r="C87" s="182" t="s">
        <v>1133</v>
      </c>
    </row>
    <row r="88" spans="1:3" ht="9.75" customHeight="1">
      <c r="A88" s="64"/>
      <c r="B88" s="211"/>
      <c r="C88" s="64"/>
    </row>
    <row r="89" ht="15" customHeight="1">
      <c r="B89" s="34"/>
    </row>
    <row r="90" ht="15" customHeight="1">
      <c r="B90" s="34"/>
    </row>
  </sheetData>
  <sheetProtection/>
  <mergeCells count="1">
    <mergeCell ref="A1:C1"/>
  </mergeCells>
  <printOptions horizontalCentered="1"/>
  <pageMargins left="0.5118110236220472" right="0.5118110236220472" top="0.4724409448818898" bottom="0.5905511811023623" header="0" footer="0.35433070866141736"/>
  <pageSetup horizontalDpi="600" verticalDpi="600" orientation="portrait" paperSize="11" r:id="rId1"/>
  <headerFooter alignWithMargins="0">
    <oddFooter>&amp;L&amp;"Arial Narrow,Italic"&amp;9NIÊN GIÁM THỐNG KÊ HUYỆN TRI TÔN 2012&amp;R&amp;"Arial,Regular"&amp;9Trang &amp;P+98&amp;]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2:A27"/>
  <sheetViews>
    <sheetView zoomScalePageLayoutView="0" workbookViewId="0" topLeftCell="A1">
      <selection activeCell="E17" sqref="E17"/>
    </sheetView>
  </sheetViews>
  <sheetFormatPr defaultColWidth="8.796875" defaultRowHeight="15"/>
  <cols>
    <col min="1" max="1" width="47.59765625" style="3" customWidth="1"/>
    <col min="2" max="16384" width="8.8984375" style="3" customWidth="1"/>
  </cols>
  <sheetData>
    <row r="2" ht="25.5">
      <c r="A2" s="408" t="s">
        <v>1200</v>
      </c>
    </row>
    <row r="3" ht="25.5">
      <c r="A3" s="408" t="s">
        <v>194</v>
      </c>
    </row>
    <row r="10" ht="16.5">
      <c r="A10" s="409" t="s">
        <v>951</v>
      </c>
    </row>
    <row r="11" ht="20.25" customHeight="1">
      <c r="A11" s="407" t="s">
        <v>952</v>
      </c>
    </row>
    <row r="12" ht="15.75">
      <c r="A12" s="407" t="s">
        <v>1049</v>
      </c>
    </row>
    <row r="18" ht="16.5">
      <c r="A18" s="409" t="s">
        <v>953</v>
      </c>
    </row>
    <row r="19" ht="15.75">
      <c r="A19" s="407" t="s">
        <v>1050</v>
      </c>
    </row>
    <row r="20" ht="15.75">
      <c r="A20" s="407" t="s">
        <v>954</v>
      </c>
    </row>
    <row r="27" ht="15.75">
      <c r="A27" s="407" t="s">
        <v>1095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thieu vinh an</dc:creator>
  <cp:keywords/>
  <dc:description/>
  <cp:lastModifiedBy>HAN HY</cp:lastModifiedBy>
  <cp:lastPrinted>2014-05-05T07:30:10Z</cp:lastPrinted>
  <dcterms:created xsi:type="dcterms:W3CDTF">1999-10-11T21:05:24Z</dcterms:created>
  <dcterms:modified xsi:type="dcterms:W3CDTF">2014-09-23T02:35:42Z</dcterms:modified>
  <cp:category/>
  <cp:version/>
  <cp:contentType/>
  <cp:contentStatus/>
</cp:coreProperties>
</file>